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45" windowWidth="1980" windowHeight="7545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1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<sst xmlns="http://schemas.openxmlformats.org/spreadsheetml/2006/main" count="594" uniqueCount="226">
  <si>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</si>
  <si>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</si>
  <si>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</si>
  <si>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</si>
  <si>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</si>
  <si>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</si>
  <si>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</si>
  <si>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</si>
  <si>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</si>
  <si>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</si>
  <si>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</si>
  <si>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</si>
  <si>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</si>
  <si>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</si>
  <si>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</si>
  <si>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</si>
  <si>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</si>
  <si>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</si>
  <si>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</si>
  <si>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</si>
  <si>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</si>
  <si>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</si>
  <si>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</si>
  <si>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</si>
  <si>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</si>
  <si>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</si>
  <si>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</si>
  <si>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</si>
  <si>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</si>
  <si>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</si>
  <si>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</si>
  <si>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</si>
  <si>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</si>
  <si>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</si>
  <si>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</si>
  <si>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</si>
  <si>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</si>
  <si>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</si>
  <si>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</si>
  <si>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</si>
  <si>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</si>
  <si>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</si>
  <si>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</si>
  <si>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</si>
  <si>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</si>
  <si>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</si>
  <si>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</si>
  <si>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</si>
  <si>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</si>
  <si>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</si>
  <si>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</si>
  <si>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</si>
  <si>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</si>
  <si>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</si>
  <si>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</si>
  <si>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</si>
  <si>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</si>
  <si>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</si>
  <si>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</si>
  <si>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</si>
  <si>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</si>
  <si>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</si>
  <si>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</si>
  <si>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</si>
  <si>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</si>
  <si>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</si>
  <si>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</si>
  <si>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</si>
  <si>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</si>
  <si>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</si>
  <si>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</si>
  <si>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</si>
  <si>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</si>
  <si>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</si>
  <si>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</si>
  <si>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</si>
  <si>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</si>
  <si>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</si>
  <si>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</si>
  <si>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</si>
  <si>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</si>
  <si>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</si>
  <si>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</si>
  <si>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</si>
  <si>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</si>
  <si>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</si>
  <si>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</si>
  <si>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</si>
  <si>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</si>
  <si>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</si>
  <si>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</si>
  <si>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</si>
  <si>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</si>
  <si>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</si>
  <si>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</si>
  <si>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</si>
  <si>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</si>
  <si>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</si>
  <si>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</si>
  <si>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</si>
  <si>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</si>
  <si>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</si>
  <si>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</si>
  <si>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</si>
  <si>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</si>
  <si>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</si>
  <si>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</si>
  <si>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</si>
  <si>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</si>
  <si>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</si>
  <si>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</si>
  <si>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</si>
  <si>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</si>
  <si>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</si>
  <si>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</si>
  <si>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</si>
  <si>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</si>
  <si>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</si>
  <si>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</si>
  <si>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</si>
  <si>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</si>
  <si>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</si>
  <si>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</si>
  <si>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</si>
  <si>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</si>
  <si>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</si>
  <si>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</si>
  <si>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</si>
  <si>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</si>
  <si>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</si>
  <si>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</si>
  <si>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</si>
  <si>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</si>
  <si>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</si>
  <si>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</si>
  <si>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</si>
  <si>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</si>
  <si>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</si>
  <si>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</si>
  <si>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</si>
  <si>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</si>
  <si>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</si>
  <si>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</si>
  <si>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</si>
  <si>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</si>
  <si>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</si>
  <si>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</si>
  <si>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</si>
  <si>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</si>
  <si>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</si>
  <si>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</si>
  <si>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</si>
  <si>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</si>
  <si>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</si>
  <si>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</si>
  <si>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</si>
  <si>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</si>
  <si>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</si>
  <si>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</si>
  <si>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</si>
  <si>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</si>
  <si>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</si>
  <si>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</si>
  <si>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</si>
  <si>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</si>
  <si>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</si>
  <si>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</si>
  <si>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</si>
  <si>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</si>
  <si>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</si>
  <si>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</si>
  <si>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</si>
  <si>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</si>
  <si>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</si>
  <si>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</si>
  <si>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</si>
  <si>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</si>
  <si>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</si>
  <si>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</si>
  <si>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</si>
  <si>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</si>
  <si>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</si>
  <si>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</si>
  <si>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</si>
  <si>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</si>
  <si>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</si>
  <si>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</si>
  <si>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</si>
  <si>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</si>
  <si>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</si>
  <si>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</si>
  <si>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</si>
  <si>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</si>
  <si>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日本の温室効果ガス排出量データ（1990～2011年度速報値）</t>
  </si>
  <si>
    <t>単位／地球温暖化係数／その他注意事項</t>
  </si>
  <si>
    <t>単位／地球温暖化係数／その他注意事項</t>
  </si>
  <si>
    <t>1) Total</t>
  </si>
  <si>
    <t>2．2013年春報告予定の確定値との間には誤差が生じることがある。</t>
  </si>
  <si>
    <t>温室効果ガス排出量</t>
  </si>
  <si>
    <r>
      <t xml:space="preserve">2011
</t>
    </r>
    <r>
      <rPr>
        <sz val="11"/>
        <rFont val="ＭＳ Ｐ明朝"/>
        <family val="1"/>
      </rPr>
      <t>（速報値）</t>
    </r>
  </si>
  <si>
    <r>
      <t xml:space="preserve">2011
</t>
    </r>
    <r>
      <rPr>
        <sz val="12"/>
        <rFont val="ＭＳ Ｐゴシック"/>
        <family val="3"/>
      </rPr>
      <t>（速報値）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</si>
  <si>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</si>
  <si>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 xml:space="preserve">2011
</t>
    </r>
    <r>
      <rPr>
        <sz val="11"/>
        <rFont val="ＭＳ Ｐ明朝"/>
        <family val="1"/>
      </rPr>
      <t>（速報値）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</si>
  <si>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</si>
  <si>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</si>
  <si>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</si>
  <si>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2011年度（速報値）の部門別CO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</si>
  <si>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</si>
  <si>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</si>
  <si>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</si>
  <si>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</si>
  <si>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</si>
  <si>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</si>
  <si>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</si>
  <si>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</si>
  <si>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</si>
  <si>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</si>
  <si>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</si>
  <si>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t>5) CO2-Share-2011</t>
  </si>
  <si>
    <r>
      <t>2011年度（速報値）の部門別CO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</si>
  <si>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2011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</si>
  <si>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※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2010</t>
    </r>
    <r>
      <rPr>
        <sz val="11"/>
        <rFont val="ＭＳ Ｐ明朝"/>
        <family val="1"/>
      </rPr>
      <t>年度値を使用している。</t>
    </r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</si>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</sst>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5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8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9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3" xfId="90" applyFont="1" applyFill="1" applyBorder="1" applyAlignment="1">
      <alignment vertical="center"/>
      <protection/>
    </xf>
    <xf numFmtId="0" fontId="37" fillId="39" borderId="52" xfId="90" applyFont="1" applyFill="1" applyBorder="1" applyAlignment="1">
      <alignment vertical="center"/>
      <protection/>
    </xf>
    <xf numFmtId="0" fontId="37" fillId="47" borderId="58" xfId="90" applyFont="1" applyFill="1" applyBorder="1" applyAlignment="1">
      <alignment vertical="center"/>
      <protection/>
    </xf>
    <xf numFmtId="0" fontId="37" fillId="47" borderId="104" xfId="90" applyFont="1" applyFill="1" applyBorder="1" applyAlignment="1">
      <alignment vertical="center"/>
      <protection/>
    </xf>
    <xf numFmtId="0" fontId="37" fillId="47" borderId="59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9" xfId="90" applyFont="1" applyFill="1" applyBorder="1" applyAlignment="1">
      <alignment vertical="center"/>
      <protection/>
    </xf>
    <xf numFmtId="0" fontId="37" fillId="48" borderId="105" xfId="90" applyFont="1" applyFill="1" applyBorder="1" applyAlignment="1">
      <alignment vertical="center"/>
      <protection/>
    </xf>
    <xf numFmtId="0" fontId="37" fillId="48" borderId="85" xfId="90" applyFont="1" applyFill="1" applyBorder="1" applyAlignment="1">
      <alignment vertical="center"/>
      <protection/>
    </xf>
    <xf numFmtId="0" fontId="37" fillId="39" borderId="38" xfId="90" applyFont="1" applyFill="1" applyBorder="1" applyAlignment="1">
      <alignment vertical="center"/>
      <protection/>
    </xf>
    <xf numFmtId="0" fontId="37" fillId="49" borderId="33" xfId="90" applyFont="1" applyFill="1" applyBorder="1" applyAlignment="1">
      <alignment vertical="center"/>
      <protection/>
    </xf>
    <xf numFmtId="0" fontId="37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0" fontId="10" fillId="23" borderId="20" xfId="90" applyFont="1" applyFill="1" applyBorder="1" applyAlignment="1">
      <alignment horizontal="center" vertical="center"/>
      <protection/>
    </xf>
    <xf numFmtId="177" fontId="19" fillId="45" borderId="26" xfId="90" applyNumberFormat="1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7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left" indent="1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5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5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9" fontId="10" fillId="39" borderId="52" xfId="67" applyNumberFormat="1" applyFont="1" applyFill="1" applyBorder="1" applyAlignment="1">
      <alignment vertical="center"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52" xfId="90" applyNumberFormat="1" applyFont="1" applyFill="1" applyBorder="1" applyAlignment="1">
      <alignment vertical="center"/>
      <protection/>
    </xf>
    <xf numFmtId="176" fontId="111" fillId="69" borderId="38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84" fontId="14" fillId="0" borderId="52" xfId="90" applyNumberFormat="1" applyFont="1" applyFill="1" applyBorder="1" applyAlignment="1">
      <alignment horizontal="left" vertical="top" wrapText="1"/>
      <protection/>
    </xf>
    <xf numFmtId="184" fontId="14" fillId="0" borderId="103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Total'!$Z$6:$AV$6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Total'!$Z$7:$AV$7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Total'!$Z$8:$AV$8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Total'!$Z$9:$AV$9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Total'!$Z$10:$AV$10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Total'!$Z$11:$AV$11</c:f>
              <c:numCache/>
            </c:numRef>
          </c:val>
        </c:ser>
        <c:overlap val="100"/>
        <c:gapWidth val="47"/>
        <c:axId val="2084595"/>
        <c:axId val="18761356"/>
      </c:bar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1356"/>
        <c:crossesAt val="0"/>
        <c:auto val="1"/>
        <c:lblOffset val="100"/>
        <c:tickLblSkip val="1"/>
        <c:noMultiLvlLbl val="0"/>
      </c:catAx>
      <c:valAx>
        <c:axId val="18761356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59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5475"/>
          <c:w val="0.42275"/>
          <c:h val="0.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F-gas'!$AV$21:$AV$24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Allocated_CO2-Sector'!$Z$35:$AV$35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Allocated_CO2-Sector'!$Z$36:$AV$36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Allocated_CO2-Sector'!$Z$37:$AV$37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Allocated_CO2-Sector'!$Z$38:$AV$38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Allocated_CO2-Sector'!$Z$39:$AV$39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Allocated_CO2-Sector'!$Z$40:$AV$40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Allocated_CO2-Sector'!$Z$41:$AV$41</c:f>
              <c:numCache/>
            </c:numRef>
          </c:val>
          <c:smooth val="0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CO2-Share-2011'!$C$4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CO2-Share-2011'!$C$5:$C$12</c:f>
              <c:numCache/>
            </c:numRef>
          </c:val>
        </c:ser>
        <c:ser>
          <c:idx val="1"/>
          <c:order val="1"/>
          <c:tx>
            <c:strRef>
              <c:f>'5) CO2-Share-2011'!$D$4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CH4'!$AV$6:$AV$10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N2O'!$AV$6:$AV$10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705"/>
          <c:w val="0.42075"/>
          <c:h val="0.4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F-gas'!$AV$7:$AV$13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245"/>
          <c:w val="0.421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F-gas'!$AV$15:$AV$19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0.44825</cdr:x>
      <cdr:y>0.773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33575" y="3362325"/>
          <a:ext cx="24384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4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5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6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8640425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0.50575</cdr:y>
    </cdr:from>
    <cdr:to>
      <cdr:x>0.3495</cdr:x>
      <cdr:y>0.5565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200275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8621375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0.79675</cdr:y>
    </cdr:from>
    <cdr:to>
      <cdr:x>0.9855</cdr:x>
      <cdr:y>0.98575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48050"/>
          <a:ext cx="30194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0.76175</cdr:y>
    </cdr:from>
    <cdr:to>
      <cdr:x>1</cdr:x>
      <cdr:y>0.93675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295650"/>
          <a:ext cx="3000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0.80875</cdr:y>
    </cdr:from>
    <cdr:to>
      <cdr:x>1</cdr:x>
      <cdr:y>0.9835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495675"/>
          <a:ext cx="29813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2</xdr:row>
      <xdr:rowOff>85725</xdr:rowOff>
    </xdr:from>
    <xdr:ext cx="4324350" cy="4333875"/>
    <xdr:graphicFrame>
      <xdr:nvGraphicFramePr>
        <xdr:cNvPr id="1" name="Chart 1"/>
        <xdr:cNvGraphicFramePr/>
      </xdr:nvGraphicFramePr>
      <xdr:xfrm>
        <a:off x="18087975" y="6572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8164175" y="5591175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8268950" y="10296525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77700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446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8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4</xdr:row>
      <xdr:rowOff>0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7355800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AA"/>
      <sheetName val="LULUCF"/>
      <sheetName val="KP-LULUCF"/>
      <sheetName val="verification (2)"/>
      <sheetName val="Verification_prec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36" customWidth="1"/>
    <col min="2" max="2" width="36.125" style="436" bestFit="1" customWidth="1"/>
    <col min="3" max="3" width="73.00390625" style="436" customWidth="1"/>
    <col min="4" max="16384" width="9.00390625" style="436" customWidth="1"/>
  </cols>
  <sheetData>
    <row r="2" ht="30" customHeight="1">
      <c r="B2" s="437" t="s">
        <v>193</v>
      </c>
    </row>
    <row r="3" ht="13.5">
      <c r="C3" s="447">
        <v>41248</v>
      </c>
    </row>
    <row r="4" ht="13.5">
      <c r="C4" s="438" t="s">
        <v>137</v>
      </c>
    </row>
    <row r="5" ht="13.5">
      <c r="C5" s="439" t="s">
        <v>138</v>
      </c>
    </row>
    <row r="7" spans="2:3" s="440" customFormat="1" ht="16.5" customHeight="1">
      <c r="B7" s="454" t="s">
        <v>80</v>
      </c>
      <c r="C7" s="454" t="s">
        <v>81</v>
      </c>
    </row>
    <row r="8" spans="2:3" s="440" customFormat="1" ht="16.5" customHeight="1">
      <c r="B8" s="442" t="s">
        <v>223</v>
      </c>
      <c r="C8" s="442" t="s">
        <v>82</v>
      </c>
    </row>
    <row r="9" spans="2:3" s="440" customFormat="1" ht="16.5" customHeight="1">
      <c r="B9" s="442" t="s">
        <v>222</v>
      </c>
      <c r="C9" s="443" t="s">
        <v>195</v>
      </c>
    </row>
    <row r="10" spans="2:3" s="440" customFormat="1" ht="16.5" customHeight="1">
      <c r="B10" s="442" t="s">
        <v>196</v>
      </c>
      <c r="C10" s="443" t="s">
        <v>209</v>
      </c>
    </row>
    <row r="11" spans="2:3" s="440" customFormat="1" ht="16.5" customHeight="1">
      <c r="B11" s="442" t="s">
        <v>130</v>
      </c>
      <c r="C11" s="443" t="s">
        <v>211</v>
      </c>
    </row>
    <row r="12" spans="2:3" s="440" customFormat="1" ht="16.5" customHeight="1">
      <c r="B12" s="442" t="s">
        <v>131</v>
      </c>
      <c r="C12" s="443" t="s">
        <v>212</v>
      </c>
    </row>
    <row r="13" spans="2:3" s="440" customFormat="1" ht="16.5" customHeight="1">
      <c r="B13" s="442" t="s">
        <v>132</v>
      </c>
      <c r="C13" s="442" t="s">
        <v>213</v>
      </c>
    </row>
    <row r="14" spans="2:3" s="440" customFormat="1" ht="16.5" customHeight="1">
      <c r="B14" s="442" t="s">
        <v>218</v>
      </c>
      <c r="C14" s="442" t="s">
        <v>219</v>
      </c>
    </row>
    <row r="15" spans="2:3" s="440" customFormat="1" ht="16.5" customHeight="1">
      <c r="B15" s="442" t="s">
        <v>133</v>
      </c>
      <c r="C15" s="443" t="s">
        <v>214</v>
      </c>
    </row>
    <row r="16" spans="2:3" s="440" customFormat="1" ht="16.5" customHeight="1">
      <c r="B16" s="442" t="s">
        <v>134</v>
      </c>
      <c r="C16" s="443" t="s">
        <v>215</v>
      </c>
    </row>
    <row r="17" spans="2:3" s="440" customFormat="1" ht="16.5" customHeight="1">
      <c r="B17" s="442" t="s">
        <v>217</v>
      </c>
      <c r="C17" s="443" t="s">
        <v>216</v>
      </c>
    </row>
    <row r="18" spans="2:3" ht="13.5">
      <c r="B18" s="440"/>
      <c r="C18" s="440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T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26" sqref="BE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6" customWidth="1"/>
    <col min="25" max="25" width="27.625" style="366" customWidth="1"/>
    <col min="26" max="26" width="10.375" style="1" customWidth="1"/>
    <col min="27" max="31" width="9.625" style="1" hidden="1" customWidth="1"/>
    <col min="32" max="48" width="9.625" style="1" customWidth="1"/>
    <col min="49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405" t="s">
        <v>203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7"/>
      <c r="Y1" s="407"/>
    </row>
    <row r="2" spans="1:34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7"/>
      <c r="Y2" s="448"/>
      <c r="AH2" s="174"/>
    </row>
    <row r="3" spans="1:25" ht="14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  <c r="Y3" s="407"/>
    </row>
    <row r="4" spans="1:25" ht="18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7" t="s">
        <v>192</v>
      </c>
      <c r="Y4" s="407"/>
    </row>
    <row r="5" spans="24:57" ht="28.5">
      <c r="X5" s="367"/>
      <c r="Y5" s="368"/>
      <c r="Z5" s="316" t="s">
        <v>101</v>
      </c>
      <c r="AA5" s="317">
        <v>1990</v>
      </c>
      <c r="AB5" s="317">
        <f>AA5+1</f>
        <v>1991</v>
      </c>
      <c r="AC5" s="317">
        <f>AB5+1</f>
        <v>1992</v>
      </c>
      <c r="AD5" s="317">
        <f>AC5+1</f>
        <v>1993</v>
      </c>
      <c r="AE5" s="317">
        <f>AD5+1</f>
        <v>1994</v>
      </c>
      <c r="AF5" s="317">
        <f>AE5+1</f>
        <v>1995</v>
      </c>
      <c r="AG5" s="317">
        <f aca="true" t="shared" si="0" ref="AG5:BB5">AF5+1</f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8">
        <v>2007</v>
      </c>
      <c r="AS5" s="318">
        <v>2008</v>
      </c>
      <c r="AT5" s="318">
        <v>2009</v>
      </c>
      <c r="AU5" s="318">
        <v>2010</v>
      </c>
      <c r="AV5" s="318" t="s">
        <v>220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E5" s="449" t="s">
        <v>37</v>
      </c>
    </row>
    <row r="6" spans="24:60" ht="14.25">
      <c r="X6" s="369" t="s">
        <v>126</v>
      </c>
      <c r="Y6" s="370"/>
      <c r="Z6" s="248">
        <f>SUM(Z7:Z13)</f>
        <v>20211.802792901606</v>
      </c>
      <c r="AA6" s="248">
        <f aca="true" t="shared" si="1" ref="AA6:AQ6">SUM(AA7:AA13)</f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248">
        <f t="shared" si="1"/>
        <v>20260.16584819474</v>
      </c>
      <c r="AG6" s="248">
        <f t="shared" si="1"/>
        <v>19906.195395109626</v>
      </c>
      <c r="AH6" s="248">
        <f t="shared" si="1"/>
        <v>19905.111968516052</v>
      </c>
      <c r="AI6" s="248">
        <f t="shared" si="1"/>
        <v>19415.961170153143</v>
      </c>
      <c r="AJ6" s="248">
        <f t="shared" si="1"/>
        <v>19934.455358486724</v>
      </c>
      <c r="AK6" s="248">
        <f t="shared" si="1"/>
        <v>18800.433378244776</v>
      </c>
      <c r="AL6" s="248">
        <f t="shared" si="1"/>
        <v>16168.055779994838</v>
      </c>
      <c r="AM6" s="248">
        <f t="shared" si="1"/>
        <v>13693.026133011563</v>
      </c>
      <c r="AN6" s="248">
        <f t="shared" si="1"/>
        <v>13761.68230325481</v>
      </c>
      <c r="AO6" s="248">
        <f t="shared" si="1"/>
        <v>10552.48649899472</v>
      </c>
      <c r="AP6" s="248">
        <f t="shared" si="1"/>
        <v>10518.217025518761</v>
      </c>
      <c r="AQ6" s="248">
        <f t="shared" si="1"/>
        <v>11742.217042901832</v>
      </c>
      <c r="AR6" s="248">
        <f>SUM(AR7:AR13)</f>
        <v>13279.244881306076</v>
      </c>
      <c r="AS6" s="248">
        <f>SUM(AS7:AS13)</f>
        <v>15298.296998273463</v>
      </c>
      <c r="AT6" s="248">
        <f>SUM(AT7:AT13)</f>
        <v>16554.1693964419</v>
      </c>
      <c r="AU6" s="248">
        <f>SUM(AU7:AU13)</f>
        <v>18256.50411360761</v>
      </c>
      <c r="AV6" s="450">
        <f>SUM(AV7:AV13)</f>
        <v>18256.607349927614</v>
      </c>
      <c r="AW6" s="80"/>
      <c r="AX6" s="80"/>
      <c r="AY6" s="80"/>
      <c r="AZ6" s="80"/>
      <c r="BA6" s="80"/>
      <c r="BB6" s="80"/>
      <c r="BE6" s="455" t="s">
        <v>221</v>
      </c>
      <c r="BG6" s="218"/>
      <c r="BH6" s="218"/>
    </row>
    <row r="7" spans="24:57" ht="14.25">
      <c r="X7" s="371"/>
      <c r="Y7" s="372" t="s">
        <v>204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450">
        <v>42.12</v>
      </c>
      <c r="AW7" s="80"/>
      <c r="AX7" s="80"/>
      <c r="AY7" s="80"/>
      <c r="AZ7" s="80"/>
      <c r="BA7" s="80"/>
      <c r="BB7" s="80"/>
      <c r="BE7" s="456"/>
    </row>
    <row r="8" spans="24:57" ht="14.25">
      <c r="X8" s="371"/>
      <c r="Y8" s="373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450">
        <v>86.22200000000001</v>
      </c>
      <c r="AW8" s="80"/>
      <c r="AX8" s="80"/>
      <c r="AY8" s="80"/>
      <c r="AZ8" s="80"/>
      <c r="BA8" s="80"/>
      <c r="BB8" s="80"/>
      <c r="BE8" s="456"/>
    </row>
    <row r="9" spans="24:57" ht="14.25">
      <c r="X9" s="371"/>
      <c r="Y9" s="372" t="s">
        <v>156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450">
        <v>17088.190107452578</v>
      </c>
      <c r="AW9" s="80"/>
      <c r="AX9" s="80"/>
      <c r="AY9" s="80"/>
      <c r="AZ9" s="80"/>
      <c r="BA9" s="80"/>
      <c r="BB9" s="80"/>
      <c r="BE9" s="456"/>
    </row>
    <row r="10" spans="24:57" ht="14.25">
      <c r="X10" s="371"/>
      <c r="Y10" s="372" t="s">
        <v>157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316.303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450">
        <v>290.966</v>
      </c>
      <c r="AW10" s="80"/>
      <c r="AX10" s="80"/>
      <c r="AY10" s="80"/>
      <c r="AZ10" s="80"/>
      <c r="BA10" s="80"/>
      <c r="BB10" s="80"/>
      <c r="BE10" s="456"/>
    </row>
    <row r="11" spans="24:57" ht="14.25">
      <c r="X11" s="371"/>
      <c r="Y11" s="374" t="s">
        <v>158</v>
      </c>
      <c r="Z11" s="66" t="s">
        <v>174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224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450">
        <v>6.822549272000002</v>
      </c>
      <c r="AW11" s="158"/>
      <c r="AX11" s="158"/>
      <c r="AY11" s="158"/>
      <c r="AZ11" s="158"/>
      <c r="BA11" s="158"/>
      <c r="BB11" s="158"/>
      <c r="BE11" s="456"/>
    </row>
    <row r="12" spans="24:57" ht="14.25">
      <c r="X12" s="371"/>
      <c r="Y12" s="374" t="s">
        <v>159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451">
        <v>640.094</v>
      </c>
      <c r="AW12" s="158"/>
      <c r="AX12" s="158"/>
      <c r="AY12" s="158"/>
      <c r="AZ12" s="158"/>
      <c r="BA12" s="158"/>
      <c r="BB12" s="158"/>
      <c r="BE12" s="456"/>
    </row>
    <row r="13" spans="24:59" ht="14.25">
      <c r="X13" s="371"/>
      <c r="Y13" s="374" t="s">
        <v>160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451">
        <v>102.19269320303401</v>
      </c>
      <c r="AW13" s="158"/>
      <c r="AX13" s="158"/>
      <c r="AY13" s="158"/>
      <c r="AZ13" s="158"/>
      <c r="BA13" s="158"/>
      <c r="BB13" s="158"/>
      <c r="BE13" s="456"/>
      <c r="BG13" s="218"/>
    </row>
    <row r="14" spans="24:59" ht="14.25">
      <c r="X14" s="375" t="s">
        <v>127</v>
      </c>
      <c r="Y14" s="376"/>
      <c r="Z14" s="250">
        <f>SUM(Z15:Z19)</f>
        <v>14045.93048389475</v>
      </c>
      <c r="AA14" s="250">
        <f aca="true" t="shared" si="2" ref="AA14:AT14">SUM(AA15:AA19)</f>
        <v>0</v>
      </c>
      <c r="AB14" s="250">
        <f t="shared" si="2"/>
        <v>0</v>
      </c>
      <c r="AC14" s="250">
        <f t="shared" si="2"/>
        <v>0</v>
      </c>
      <c r="AD14" s="250">
        <f t="shared" si="2"/>
        <v>0</v>
      </c>
      <c r="AE14" s="250">
        <f t="shared" si="2"/>
        <v>0</v>
      </c>
      <c r="AF14" s="250">
        <f t="shared" si="2"/>
        <v>14240.364772258054</v>
      </c>
      <c r="AG14" s="250">
        <f t="shared" si="2"/>
        <v>14783.016205145383</v>
      </c>
      <c r="AH14" s="250">
        <f t="shared" si="2"/>
        <v>16164.620871040952</v>
      </c>
      <c r="AI14" s="250">
        <f t="shared" si="2"/>
        <v>13411.821124723647</v>
      </c>
      <c r="AJ14" s="250">
        <f t="shared" si="2"/>
        <v>10395.493323704586</v>
      </c>
      <c r="AK14" s="250">
        <f t="shared" si="2"/>
        <v>9519.487591588364</v>
      </c>
      <c r="AL14" s="250">
        <f t="shared" si="2"/>
        <v>7902.3126748850245</v>
      </c>
      <c r="AM14" s="250">
        <f t="shared" si="2"/>
        <v>7388.019788295573</v>
      </c>
      <c r="AN14" s="250">
        <f t="shared" si="2"/>
        <v>7181.451374779672</v>
      </c>
      <c r="AO14" s="250">
        <f t="shared" si="2"/>
        <v>7478.300390378376</v>
      </c>
      <c r="AP14" s="250">
        <f t="shared" si="2"/>
        <v>7002.070173828284</v>
      </c>
      <c r="AQ14" s="250">
        <f t="shared" si="2"/>
        <v>7315.7534219875415</v>
      </c>
      <c r="AR14" s="250">
        <f t="shared" si="2"/>
        <v>6411.994715202799</v>
      </c>
      <c r="AS14" s="250">
        <f t="shared" si="2"/>
        <v>4617.892770371885</v>
      </c>
      <c r="AT14" s="250">
        <f t="shared" si="2"/>
        <v>3267.8382407783483</v>
      </c>
      <c r="AU14" s="250">
        <f>SUM(AU15:AU19)</f>
        <v>3405.2547851831264</v>
      </c>
      <c r="AV14" s="451">
        <f>SUM(AV15:AV19)</f>
        <v>3405.2547851831264</v>
      </c>
      <c r="AW14" s="158"/>
      <c r="AX14" s="158"/>
      <c r="AY14" s="158"/>
      <c r="AZ14" s="158"/>
      <c r="BA14" s="158"/>
      <c r="BB14" s="158"/>
      <c r="BE14" s="456"/>
      <c r="BG14" s="218"/>
    </row>
    <row r="15" spans="24:57" ht="14.25">
      <c r="X15" s="377"/>
      <c r="Y15" s="372" t="s">
        <v>161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451">
        <v>10.379857506670861</v>
      </c>
      <c r="AW15" s="80"/>
      <c r="AX15" s="80"/>
      <c r="AY15" s="80"/>
      <c r="AZ15" s="80"/>
      <c r="BA15" s="80"/>
      <c r="BB15" s="80"/>
      <c r="BE15" s="456"/>
    </row>
    <row r="16" spans="24:57" ht="14.25">
      <c r="X16" s="377"/>
      <c r="Y16" s="372" t="s">
        <v>162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451">
        <v>200.243</v>
      </c>
      <c r="AW16" s="80"/>
      <c r="AX16" s="80"/>
      <c r="AY16" s="80"/>
      <c r="AZ16" s="80"/>
      <c r="BA16" s="80"/>
      <c r="BB16" s="80"/>
      <c r="BE16" s="456"/>
    </row>
    <row r="17" spans="24:57" ht="14.25">
      <c r="X17" s="377"/>
      <c r="Y17" s="372" t="s">
        <v>163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451">
        <v>1375.986248</v>
      </c>
      <c r="AW17" s="80"/>
      <c r="AX17" s="80"/>
      <c r="AY17" s="80"/>
      <c r="AZ17" s="80"/>
      <c r="BA17" s="80"/>
      <c r="BB17" s="80"/>
      <c r="BE17" s="456"/>
    </row>
    <row r="18" spans="24:57" ht="14.25">
      <c r="X18" s="390"/>
      <c r="Y18" s="372" t="s">
        <v>164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451">
        <v>1818.6456796764555</v>
      </c>
      <c r="AW18" s="80"/>
      <c r="AX18" s="80"/>
      <c r="AY18" s="80"/>
      <c r="AZ18" s="80"/>
      <c r="BA18" s="80"/>
      <c r="BB18" s="80"/>
      <c r="BE18" s="456"/>
    </row>
    <row r="19" spans="24:57" ht="14.25">
      <c r="X19" s="378"/>
      <c r="Y19" s="389" t="s">
        <v>175</v>
      </c>
      <c r="Z19" s="66" t="s">
        <v>225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4.6693999999999996</v>
      </c>
      <c r="AT19" s="66">
        <v>0</v>
      </c>
      <c r="AU19" s="66">
        <v>0</v>
      </c>
      <c r="AV19" s="450">
        <v>0</v>
      </c>
      <c r="AW19" s="158"/>
      <c r="AX19" s="158"/>
      <c r="AY19" s="158"/>
      <c r="AZ19" s="158"/>
      <c r="BA19" s="158"/>
      <c r="BB19" s="158"/>
      <c r="BE19" s="456"/>
    </row>
    <row r="20" spans="24:57" ht="18.75">
      <c r="X20" s="379" t="s">
        <v>165</v>
      </c>
      <c r="Y20" s="380"/>
      <c r="Z20" s="388">
        <f>SUM(Z21:Z24)</f>
        <v>16928.791416990993</v>
      </c>
      <c r="AA20" s="388">
        <f aca="true" t="shared" si="3" ref="AA20:AQ20">SUM(AA21:AA24)</f>
        <v>0</v>
      </c>
      <c r="AB20" s="388">
        <f t="shared" si="3"/>
        <v>0</v>
      </c>
      <c r="AC20" s="388">
        <f t="shared" si="3"/>
        <v>0</v>
      </c>
      <c r="AD20" s="388">
        <f t="shared" si="3"/>
        <v>0</v>
      </c>
      <c r="AE20" s="388">
        <f t="shared" si="3"/>
        <v>0</v>
      </c>
      <c r="AF20" s="388">
        <f t="shared" si="3"/>
        <v>16961.452416990993</v>
      </c>
      <c r="AG20" s="388">
        <f t="shared" si="3"/>
        <v>17535.349589877478</v>
      </c>
      <c r="AH20" s="388">
        <f t="shared" si="3"/>
        <v>14998.115150488287</v>
      </c>
      <c r="AI20" s="251">
        <f t="shared" si="3"/>
        <v>13624.108921405405</v>
      </c>
      <c r="AJ20" s="251">
        <f t="shared" si="3"/>
        <v>9309.932441742343</v>
      </c>
      <c r="AK20" s="251">
        <f t="shared" si="3"/>
        <v>7188.494627625674</v>
      </c>
      <c r="AL20" s="251">
        <f t="shared" si="3"/>
        <v>5962.417551027451</v>
      </c>
      <c r="AM20" s="251">
        <f t="shared" si="3"/>
        <v>5579.501940051414</v>
      </c>
      <c r="AN20" s="251">
        <f t="shared" si="3"/>
        <v>5253.913202844444</v>
      </c>
      <c r="AO20" s="251">
        <f t="shared" si="3"/>
        <v>5095.885453526202</v>
      </c>
      <c r="AP20" s="251">
        <f t="shared" si="3"/>
        <v>4807.9428646805</v>
      </c>
      <c r="AQ20" s="251">
        <f t="shared" si="3"/>
        <v>4910.855228331151</v>
      </c>
      <c r="AR20" s="251">
        <f>SUM(AR21:AR24)</f>
        <v>4407.451682319999</v>
      </c>
      <c r="AS20" s="251">
        <f>SUM(AS21:AS24)</f>
        <v>3795.215952332137</v>
      </c>
      <c r="AT20" s="251">
        <f>SUM(AT21:AT24)</f>
        <v>1851.2729982122612</v>
      </c>
      <c r="AU20" s="251">
        <f>SUM(AU21:AU24)</f>
        <v>1862.4246221068338</v>
      </c>
      <c r="AV20" s="451">
        <f>SUM(AV21:AV24)</f>
        <v>1862.4246221068338</v>
      </c>
      <c r="AW20" s="158"/>
      <c r="AX20" s="158"/>
      <c r="AY20" s="158"/>
      <c r="AZ20" s="158"/>
      <c r="BA20" s="158"/>
      <c r="BB20" s="158"/>
      <c r="BE20" s="456"/>
    </row>
    <row r="21" spans="24:57" ht="14.25">
      <c r="X21" s="379"/>
      <c r="Y21" s="374" t="s">
        <v>166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451">
        <v>307.9037</v>
      </c>
      <c r="AW21" s="158"/>
      <c r="AX21" s="158"/>
      <c r="AY21" s="158"/>
      <c r="AZ21" s="158"/>
      <c r="BA21" s="158"/>
      <c r="BB21" s="158"/>
      <c r="BE21" s="456"/>
    </row>
    <row r="22" spans="24:57" ht="18.75">
      <c r="X22" s="379"/>
      <c r="Y22" s="374" t="s">
        <v>167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451">
        <v>198.37</v>
      </c>
      <c r="AW22" s="158"/>
      <c r="AX22" s="158"/>
      <c r="AY22" s="158"/>
      <c r="AZ22" s="158"/>
      <c r="BA22" s="158"/>
      <c r="BB22" s="158"/>
      <c r="BE22" s="456"/>
    </row>
    <row r="23" spans="24:57" ht="14.25">
      <c r="X23" s="379"/>
      <c r="Y23" s="374" t="s">
        <v>168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451">
        <v>703.9059221068339</v>
      </c>
      <c r="AW23" s="158"/>
      <c r="AX23" s="158"/>
      <c r="AY23" s="158"/>
      <c r="AZ23" s="158"/>
      <c r="BA23" s="158"/>
      <c r="BB23" s="158"/>
      <c r="BE23" s="456"/>
    </row>
    <row r="24" spans="24:57" ht="15" thickBot="1">
      <c r="X24" s="381"/>
      <c r="Y24" s="382" t="s">
        <v>169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452">
        <v>652.245</v>
      </c>
      <c r="AW24" s="82"/>
      <c r="AX24" s="82"/>
      <c r="AY24" s="82"/>
      <c r="AZ24" s="82"/>
      <c r="BA24" s="82"/>
      <c r="BB24" s="82"/>
      <c r="BE24" s="456"/>
    </row>
    <row r="25" spans="2:60" ht="15" thickTop="1">
      <c r="B25" s="1" t="s">
        <v>129</v>
      </c>
      <c r="X25" s="383" t="s">
        <v>170</v>
      </c>
      <c r="Y25" s="384"/>
      <c r="Z25" s="252">
        <f aca="true" t="shared" si="4" ref="Z25:AR25">Z6+Z14+Z20</f>
        <v>51186.524693787345</v>
      </c>
      <c r="AA25" s="252">
        <f t="shared" si="4"/>
        <v>0</v>
      </c>
      <c r="AB25" s="252">
        <f t="shared" si="4"/>
        <v>0</v>
      </c>
      <c r="AC25" s="252">
        <f t="shared" si="4"/>
        <v>0</v>
      </c>
      <c r="AD25" s="252">
        <f t="shared" si="4"/>
        <v>0</v>
      </c>
      <c r="AE25" s="252">
        <f t="shared" si="4"/>
        <v>0</v>
      </c>
      <c r="AF25" s="252">
        <f t="shared" si="4"/>
        <v>51461.98303744379</v>
      </c>
      <c r="AG25" s="252">
        <f t="shared" si="4"/>
        <v>52224.56119013249</v>
      </c>
      <c r="AH25" s="252">
        <f t="shared" si="4"/>
        <v>51067.847990045295</v>
      </c>
      <c r="AI25" s="252">
        <f t="shared" si="4"/>
        <v>46451.891216282194</v>
      </c>
      <c r="AJ25" s="252">
        <f t="shared" si="4"/>
        <v>39639.88112393365</v>
      </c>
      <c r="AK25" s="252">
        <f t="shared" si="4"/>
        <v>35508.415597458814</v>
      </c>
      <c r="AL25" s="252">
        <f t="shared" si="4"/>
        <v>30032.786005907314</v>
      </c>
      <c r="AM25" s="252">
        <f t="shared" si="4"/>
        <v>26660.54786135855</v>
      </c>
      <c r="AN25" s="252">
        <f t="shared" si="4"/>
        <v>26197.046880878926</v>
      </c>
      <c r="AO25" s="252">
        <f t="shared" si="4"/>
        <v>23126.6723428993</v>
      </c>
      <c r="AP25" s="252">
        <f t="shared" si="4"/>
        <v>22328.230064027546</v>
      </c>
      <c r="AQ25" s="252">
        <f t="shared" si="4"/>
        <v>23968.825693220526</v>
      </c>
      <c r="AR25" s="252">
        <f t="shared" si="4"/>
        <v>24098.691278828876</v>
      </c>
      <c r="AS25" s="252">
        <f>AS6+AS14+AS20</f>
        <v>23711.405720977484</v>
      </c>
      <c r="AT25" s="252">
        <f>AT6+AT14+AT20</f>
        <v>21673.280635432508</v>
      </c>
      <c r="AU25" s="252">
        <f>AU6+AU14+AU20</f>
        <v>23524.18352089757</v>
      </c>
      <c r="AV25" s="453">
        <f>AV6+AV14+AV20</f>
        <v>23524.286757217575</v>
      </c>
      <c r="AW25" s="83"/>
      <c r="AX25" s="83"/>
      <c r="AY25" s="83"/>
      <c r="AZ25" s="83"/>
      <c r="BA25" s="83"/>
      <c r="BB25" s="83"/>
      <c r="BE25" s="457"/>
      <c r="BG25" s="218"/>
      <c r="BH25" s="218"/>
    </row>
    <row r="26" spans="32:60" ht="15">
      <c r="AF26" s="246"/>
      <c r="BG26" s="219"/>
      <c r="BH26" s="219"/>
    </row>
    <row r="27" ht="15">
      <c r="X27" s="366" t="s">
        <v>171</v>
      </c>
    </row>
    <row r="28" spans="24:48" ht="28.5">
      <c r="X28" s="367"/>
      <c r="Y28" s="368"/>
      <c r="Z28" s="316" t="s">
        <v>101</v>
      </c>
      <c r="AA28" s="317" t="e">
        <f aca="true" t="shared" si="5" ref="AA28:AP28">Z28+1</f>
        <v>#VALUE!</v>
      </c>
      <c r="AB28" s="317" t="e">
        <f t="shared" si="5"/>
        <v>#VALUE!</v>
      </c>
      <c r="AC28" s="317" t="e">
        <f t="shared" si="5"/>
        <v>#VALUE!</v>
      </c>
      <c r="AD28" s="317" t="e">
        <f t="shared" si="5"/>
        <v>#VALUE!</v>
      </c>
      <c r="AE28" s="317" t="e">
        <f t="shared" si="5"/>
        <v>#VALUE!</v>
      </c>
      <c r="AF28" s="317">
        <v>1995</v>
      </c>
      <c r="AG28" s="317">
        <f t="shared" si="5"/>
        <v>1996</v>
      </c>
      <c r="AH28" s="317">
        <f t="shared" si="5"/>
        <v>1997</v>
      </c>
      <c r="AI28" s="317">
        <f t="shared" si="5"/>
        <v>1998</v>
      </c>
      <c r="AJ28" s="317">
        <f t="shared" si="5"/>
        <v>1999</v>
      </c>
      <c r="AK28" s="317">
        <f t="shared" si="5"/>
        <v>2000</v>
      </c>
      <c r="AL28" s="317">
        <f t="shared" si="5"/>
        <v>2001</v>
      </c>
      <c r="AM28" s="317">
        <f t="shared" si="5"/>
        <v>2002</v>
      </c>
      <c r="AN28" s="317">
        <f t="shared" si="5"/>
        <v>2003</v>
      </c>
      <c r="AO28" s="317">
        <f t="shared" si="5"/>
        <v>2004</v>
      </c>
      <c r="AP28" s="317">
        <f t="shared" si="5"/>
        <v>2005</v>
      </c>
      <c r="AQ28" s="317">
        <f>AP28+1</f>
        <v>2006</v>
      </c>
      <c r="AR28" s="317">
        <f>AQ28+1</f>
        <v>2007</v>
      </c>
      <c r="AS28" s="318">
        <v>2008</v>
      </c>
      <c r="AT28" s="318">
        <v>2009</v>
      </c>
      <c r="AU28" s="318">
        <v>2010</v>
      </c>
      <c r="AV28" s="318" t="s">
        <v>202</v>
      </c>
    </row>
    <row r="29" spans="24:66" ht="14.25">
      <c r="X29" s="369" t="s">
        <v>126</v>
      </c>
      <c r="Y29" s="370"/>
      <c r="Z29" s="253">
        <f>Z6/Z$6</f>
        <v>1</v>
      </c>
      <c r="AA29" s="253" t="e">
        <f aca="true" t="shared" si="6" ref="AA29:AS29">AA6/AA$6</f>
        <v>#DIV/0!</v>
      </c>
      <c r="AB29" s="253" t="e">
        <f t="shared" si="6"/>
        <v>#DIV/0!</v>
      </c>
      <c r="AC29" s="253" t="e">
        <f t="shared" si="6"/>
        <v>#DIV/0!</v>
      </c>
      <c r="AD29" s="253" t="e">
        <f t="shared" si="6"/>
        <v>#DIV/0!</v>
      </c>
      <c r="AE29" s="253" t="e">
        <f t="shared" si="6"/>
        <v>#DIV/0!</v>
      </c>
      <c r="AF29" s="253">
        <f t="shared" si="6"/>
        <v>1</v>
      </c>
      <c r="AG29" s="253">
        <f t="shared" si="6"/>
        <v>1</v>
      </c>
      <c r="AH29" s="253">
        <f t="shared" si="6"/>
        <v>1</v>
      </c>
      <c r="AI29" s="253">
        <f t="shared" si="6"/>
        <v>1</v>
      </c>
      <c r="AJ29" s="253">
        <f t="shared" si="6"/>
        <v>1</v>
      </c>
      <c r="AK29" s="253">
        <f t="shared" si="6"/>
        <v>1</v>
      </c>
      <c r="AL29" s="253">
        <f t="shared" si="6"/>
        <v>1</v>
      </c>
      <c r="AM29" s="253">
        <f t="shared" si="6"/>
        <v>1</v>
      </c>
      <c r="AN29" s="253">
        <f t="shared" si="6"/>
        <v>1</v>
      </c>
      <c r="AO29" s="253">
        <f t="shared" si="6"/>
        <v>1</v>
      </c>
      <c r="AP29" s="253">
        <f t="shared" si="6"/>
        <v>1</v>
      </c>
      <c r="AQ29" s="253">
        <f t="shared" si="6"/>
        <v>1</v>
      </c>
      <c r="AR29" s="253">
        <f t="shared" si="6"/>
        <v>1</v>
      </c>
      <c r="AS29" s="253">
        <f t="shared" si="6"/>
        <v>1</v>
      </c>
      <c r="AT29" s="253">
        <f aca="true" t="shared" si="7" ref="AT29:AU36">AT6/AT$6</f>
        <v>1</v>
      </c>
      <c r="AU29" s="253">
        <f>AU6/AU$6</f>
        <v>1</v>
      </c>
      <c r="AV29" s="253">
        <f>AV6/AV$6</f>
        <v>1</v>
      </c>
      <c r="BN29" s="445"/>
    </row>
    <row r="30" spans="24:48" ht="14.25">
      <c r="X30" s="371"/>
      <c r="Y30" s="372" t="s">
        <v>204</v>
      </c>
      <c r="Z30" s="254">
        <f aca="true" t="shared" si="8" ref="Z30:AS30">Z7/Z$6</f>
        <v>0.8422553977213086</v>
      </c>
      <c r="AA30" s="254" t="e">
        <f t="shared" si="8"/>
        <v>#DIV/0!</v>
      </c>
      <c r="AB30" s="254" t="e">
        <f t="shared" si="8"/>
        <v>#DIV/0!</v>
      </c>
      <c r="AC30" s="254" t="e">
        <f t="shared" si="8"/>
        <v>#DIV/0!</v>
      </c>
      <c r="AD30" s="254" t="e">
        <f t="shared" si="8"/>
        <v>#DIV/0!</v>
      </c>
      <c r="AE30" s="254" t="e">
        <f t="shared" si="8"/>
        <v>#DIV/0!</v>
      </c>
      <c r="AF30" s="254">
        <f t="shared" si="8"/>
        <v>0.837357409959783</v>
      </c>
      <c r="AG30" s="254">
        <f t="shared" si="8"/>
        <v>0.7834797001857778</v>
      </c>
      <c r="AH30" s="254">
        <f t="shared" si="8"/>
        <v>0.7382626143095011</v>
      </c>
      <c r="AI30" s="254">
        <f t="shared" si="8"/>
        <v>0.7098592688363565</v>
      </c>
      <c r="AJ30" s="254">
        <f t="shared" si="8"/>
        <v>0.7072427987854619</v>
      </c>
      <c r="AK30" s="254">
        <f t="shared" si="8"/>
        <v>0.6596656444287702</v>
      </c>
      <c r="AL30" s="254">
        <f t="shared" si="8"/>
        <v>0.5774720304684019</v>
      </c>
      <c r="AM30" s="254">
        <f t="shared" si="8"/>
        <v>0.44516821488453173</v>
      </c>
      <c r="AN30" s="254">
        <f t="shared" si="8"/>
        <v>0.3649851732743491</v>
      </c>
      <c r="AO30" s="254">
        <f t="shared" si="8"/>
        <v>0.0964606777840436</v>
      </c>
      <c r="AP30" s="254">
        <f t="shared" si="8"/>
        <v>0.04404929075678099</v>
      </c>
      <c r="AQ30" s="254">
        <f t="shared" si="8"/>
        <v>0.055948122709682774</v>
      </c>
      <c r="AR30" s="254">
        <f t="shared" si="8"/>
        <v>0.016387980035397622</v>
      </c>
      <c r="AS30" s="254">
        <f t="shared" si="8"/>
        <v>0.03066811946800024</v>
      </c>
      <c r="AT30" s="356">
        <f t="shared" si="7"/>
        <v>0.002403019991359409</v>
      </c>
      <c r="AU30" s="356">
        <f t="shared" si="7"/>
        <v>0.002307122970416092</v>
      </c>
      <c r="AV30" s="356">
        <f aca="true" t="shared" si="9" ref="AV30:AV36">AV7/AV$6</f>
        <v>0.0023071099242415924</v>
      </c>
    </row>
    <row r="31" spans="24:48" ht="14.25">
      <c r="X31" s="371"/>
      <c r="Y31" s="373" t="s">
        <v>128</v>
      </c>
      <c r="Z31" s="254">
        <f aca="true" t="shared" si="10" ref="Z31:AS31">Z8/Z$6</f>
        <v>0.020731253134290358</v>
      </c>
      <c r="AA31" s="254" t="e">
        <f t="shared" si="10"/>
        <v>#DIV/0!</v>
      </c>
      <c r="AB31" s="254" t="e">
        <f t="shared" si="10"/>
        <v>#DIV/0!</v>
      </c>
      <c r="AC31" s="254" t="e">
        <f t="shared" si="10"/>
        <v>#DIV/0!</v>
      </c>
      <c r="AD31" s="254" t="e">
        <f t="shared" si="10"/>
        <v>#DIV/0!</v>
      </c>
      <c r="AE31" s="254" t="e">
        <f t="shared" si="10"/>
        <v>#DIV/0!</v>
      </c>
      <c r="AF31" s="254">
        <f t="shared" si="10"/>
        <v>0.023697535528455715</v>
      </c>
      <c r="AG31" s="254">
        <f t="shared" si="10"/>
        <v>0.0229182920666035</v>
      </c>
      <c r="AH31" s="254">
        <f t="shared" si="10"/>
        <v>0.019230738345278317</v>
      </c>
      <c r="AI31" s="254">
        <f t="shared" si="10"/>
        <v>0.013948729997272848</v>
      </c>
      <c r="AJ31" s="254">
        <f t="shared" si="10"/>
        <v>0.008129341739502732</v>
      </c>
      <c r="AK31" s="254">
        <f t="shared" si="10"/>
        <v>0.013714524277847903</v>
      </c>
      <c r="AL31" s="254">
        <f t="shared" si="10"/>
        <v>0.023306945815109024</v>
      </c>
      <c r="AM31" s="254">
        <f t="shared" si="10"/>
        <v>0.026358015861072566</v>
      </c>
      <c r="AN31" s="254">
        <f t="shared" si="10"/>
        <v>0.0317323849204626</v>
      </c>
      <c r="AO31" s="254">
        <f t="shared" si="10"/>
        <v>0.04281815475841112</v>
      </c>
      <c r="AP31" s="254">
        <f t="shared" si="10"/>
        <v>0.033531158288931134</v>
      </c>
      <c r="AQ31" s="254">
        <f t="shared" si="10"/>
        <v>0.023955527220478383</v>
      </c>
      <c r="AR31" s="254">
        <f t="shared" si="10"/>
        <v>0.021084482024587986</v>
      </c>
      <c r="AS31" s="254">
        <f t="shared" si="10"/>
        <v>0.015180774698400103</v>
      </c>
      <c r="AT31" s="254">
        <f t="shared" si="7"/>
        <v>0.011015895490304432</v>
      </c>
      <c r="AU31" s="356">
        <f t="shared" si="7"/>
        <v>0.004722809989440084</v>
      </c>
      <c r="AV31" s="356">
        <f t="shared" si="9"/>
        <v>0.004722783283189901</v>
      </c>
    </row>
    <row r="32" spans="24:48" ht="14.25">
      <c r="X32" s="371"/>
      <c r="Y32" s="372" t="s">
        <v>156</v>
      </c>
      <c r="Z32" s="254">
        <f aca="true" t="shared" si="11" ref="Z32:AS32">Z9/Z$6</f>
        <v>0.03993346917995237</v>
      </c>
      <c r="AA32" s="254" t="e">
        <f t="shared" si="11"/>
        <v>#DIV/0!</v>
      </c>
      <c r="AB32" s="254" t="e">
        <f t="shared" si="11"/>
        <v>#DIV/0!</v>
      </c>
      <c r="AC32" s="254" t="e">
        <f t="shared" si="11"/>
        <v>#DIV/0!</v>
      </c>
      <c r="AD32" s="254" t="e">
        <f t="shared" si="11"/>
        <v>#DIV/0!</v>
      </c>
      <c r="AE32" s="254" t="e">
        <f t="shared" si="11"/>
        <v>#DIV/0!</v>
      </c>
      <c r="AF32" s="254">
        <f t="shared" si="11"/>
        <v>0.04148037412386864</v>
      </c>
      <c r="AG32" s="254">
        <f t="shared" si="11"/>
        <v>0.060629130601115036</v>
      </c>
      <c r="AH32" s="254">
        <f t="shared" si="11"/>
        <v>0.07952274551397184</v>
      </c>
      <c r="AI32" s="254">
        <f t="shared" si="11"/>
        <v>0.09938329336727993</v>
      </c>
      <c r="AJ32" s="254">
        <f t="shared" si="11"/>
        <v>0.11443644769546238</v>
      </c>
      <c r="AK32" s="254">
        <f t="shared" si="11"/>
        <v>0.1430075901499447</v>
      </c>
      <c r="AL32" s="254">
        <f t="shared" si="11"/>
        <v>0.1992589692140889</v>
      </c>
      <c r="AM32" s="254">
        <f t="shared" si="11"/>
        <v>0.2898856838357761</v>
      </c>
      <c r="AN32" s="254">
        <f t="shared" si="11"/>
        <v>0.3572860812817874</v>
      </c>
      <c r="AO32" s="254">
        <f t="shared" si="11"/>
        <v>0.5855956326444557</v>
      </c>
      <c r="AP32" s="254">
        <f t="shared" si="11"/>
        <v>0.7289287242773387</v>
      </c>
      <c r="AQ32" s="254">
        <f t="shared" si="11"/>
        <v>0.7900680545946059</v>
      </c>
      <c r="AR32" s="254">
        <f t="shared" si="11"/>
        <v>0.8618352221691039</v>
      </c>
      <c r="AS32" s="254">
        <f t="shared" si="11"/>
        <v>0.8673474626367121</v>
      </c>
      <c r="AT32" s="254">
        <f t="shared" si="7"/>
        <v>0.9141923065620301</v>
      </c>
      <c r="AU32" s="254">
        <f t="shared" si="7"/>
        <v>0.9360056011334491</v>
      </c>
      <c r="AV32" s="254">
        <f t="shared" si="9"/>
        <v>0.9360003082675891</v>
      </c>
    </row>
    <row r="33" spans="24:48" ht="14.25">
      <c r="X33" s="371"/>
      <c r="Y33" s="372" t="s">
        <v>157</v>
      </c>
      <c r="Z33" s="254">
        <f aca="true" t="shared" si="12" ref="Z33:AS33">Z10/Z$6</f>
        <v>0.022351296647256932</v>
      </c>
      <c r="AA33" s="254" t="e">
        <f t="shared" si="12"/>
        <v>#DIV/0!</v>
      </c>
      <c r="AB33" s="254" t="e">
        <f t="shared" si="12"/>
        <v>#DIV/0!</v>
      </c>
      <c r="AC33" s="254" t="e">
        <f t="shared" si="12"/>
        <v>#DIV/0!</v>
      </c>
      <c r="AD33" s="254" t="e">
        <f t="shared" si="12"/>
        <v>#DIV/0!</v>
      </c>
      <c r="AE33" s="254" t="e">
        <f t="shared" si="12"/>
        <v>#DIV/0!</v>
      </c>
      <c r="AF33" s="254">
        <f t="shared" si="12"/>
        <v>0.02229794185225061</v>
      </c>
      <c r="AG33" s="254">
        <f t="shared" si="12"/>
        <v>0.020662913823354178</v>
      </c>
      <c r="AH33" s="254">
        <f t="shared" si="12"/>
        <v>0.02138445644883923</v>
      </c>
      <c r="AI33" s="254">
        <f t="shared" si="12"/>
        <v>0.021090895084272053</v>
      </c>
      <c r="AJ33" s="254">
        <f t="shared" si="12"/>
        <v>0.020737963117913958</v>
      </c>
      <c r="AK33" s="254">
        <f t="shared" si="12"/>
        <v>0.02342020479748684</v>
      </c>
      <c r="AL33" s="254">
        <f t="shared" si="12"/>
        <v>0.025385210540146405</v>
      </c>
      <c r="AM33" s="254">
        <f t="shared" si="12"/>
        <v>0.03261908621668318</v>
      </c>
      <c r="AN33" s="254">
        <f t="shared" si="12"/>
        <v>0.04830477737760136</v>
      </c>
      <c r="AO33" s="254">
        <f t="shared" si="12"/>
        <v>0.05710459805444015</v>
      </c>
      <c r="AP33" s="254">
        <f t="shared" si="12"/>
        <v>0.030071921812661006</v>
      </c>
      <c r="AQ33" s="254">
        <f t="shared" si="12"/>
        <v>0.02642022361420539</v>
      </c>
      <c r="AR33" s="254">
        <f t="shared" si="12"/>
        <v>0.02384480464290202</v>
      </c>
      <c r="AS33" s="254">
        <f t="shared" si="12"/>
        <v>0.018719534601290586</v>
      </c>
      <c r="AT33" s="254">
        <f t="shared" si="7"/>
        <v>0.01752908847618596</v>
      </c>
      <c r="AU33" s="254">
        <f t="shared" si="7"/>
        <v>0.015937662445633636</v>
      </c>
      <c r="AV33" s="254">
        <f t="shared" si="9"/>
        <v>0.015937572322338063</v>
      </c>
    </row>
    <row r="34" spans="24:48" ht="14.25">
      <c r="X34" s="371"/>
      <c r="Y34" s="374" t="s">
        <v>158</v>
      </c>
      <c r="Z34" s="311" t="s">
        <v>174</v>
      </c>
      <c r="AA34" s="311" t="s">
        <v>119</v>
      </c>
      <c r="AB34" s="311" t="s">
        <v>119</v>
      </c>
      <c r="AC34" s="311" t="s">
        <v>119</v>
      </c>
      <c r="AD34" s="311" t="s">
        <v>119</v>
      </c>
      <c r="AE34" s="311" t="s">
        <v>119</v>
      </c>
      <c r="AF34" s="311" t="s">
        <v>119</v>
      </c>
      <c r="AG34" s="395">
        <f aca="true" t="shared" si="13" ref="AG34:AS34">AG11/AG$6</f>
        <v>9.944327596482578E-06</v>
      </c>
      <c r="AH34" s="395">
        <f t="shared" si="13"/>
        <v>2.7032956030721543E-05</v>
      </c>
      <c r="AI34" s="357">
        <f t="shared" si="13"/>
        <v>7.53344714320276E-05</v>
      </c>
      <c r="AJ34" s="357">
        <f t="shared" si="13"/>
        <v>0.00015228217757326098</v>
      </c>
      <c r="AK34" s="357">
        <f t="shared" si="13"/>
        <v>0.00019836748251353268</v>
      </c>
      <c r="AL34" s="357">
        <f t="shared" si="13"/>
        <v>0.0002669422383497512</v>
      </c>
      <c r="AM34" s="357">
        <f t="shared" si="13"/>
        <v>0.0003522978088183454</v>
      </c>
      <c r="AN34" s="357">
        <f t="shared" si="13"/>
        <v>0.00038310627226709117</v>
      </c>
      <c r="AO34" s="357">
        <f t="shared" si="13"/>
        <v>0.0005350966479006303</v>
      </c>
      <c r="AP34" s="357">
        <f t="shared" si="13"/>
        <v>0.0005632059627876424</v>
      </c>
      <c r="AQ34" s="357">
        <f t="shared" si="13"/>
        <v>0.0005134694971121056</v>
      </c>
      <c r="AR34" s="357">
        <f t="shared" si="13"/>
        <v>0.000469760175051946</v>
      </c>
      <c r="AS34" s="357">
        <f t="shared" si="13"/>
        <v>0.00041502980316806274</v>
      </c>
      <c r="AT34" s="357">
        <f t="shared" si="7"/>
        <v>0.0003954181061725113</v>
      </c>
      <c r="AU34" s="357">
        <f t="shared" si="7"/>
        <v>0.0003680503622263429</v>
      </c>
      <c r="AV34" s="357">
        <f t="shared" si="9"/>
        <v>0.00037370301837745626</v>
      </c>
    </row>
    <row r="35" spans="24:48" ht="14.25">
      <c r="X35" s="371"/>
      <c r="Y35" s="374" t="s">
        <v>159</v>
      </c>
      <c r="Z35" s="255">
        <f aca="true" t="shared" si="14" ref="Z35:AS35">Z12/Z$6</f>
        <v>0.06753479706814618</v>
      </c>
      <c r="AA35" s="255" t="e">
        <f t="shared" si="14"/>
        <v>#DIV/0!</v>
      </c>
      <c r="AB35" s="255" t="e">
        <f t="shared" si="14"/>
        <v>#DIV/0!</v>
      </c>
      <c r="AC35" s="255" t="e">
        <f t="shared" si="14"/>
        <v>#DIV/0!</v>
      </c>
      <c r="AD35" s="255" t="e">
        <f t="shared" si="14"/>
        <v>#DIV/0!</v>
      </c>
      <c r="AE35" s="255" t="e">
        <f t="shared" si="14"/>
        <v>#DIV/0!</v>
      </c>
      <c r="AF35" s="255">
        <f t="shared" si="14"/>
        <v>0.06737358470940784</v>
      </c>
      <c r="AG35" s="255">
        <f t="shared" si="14"/>
        <v>0.10465334829938393</v>
      </c>
      <c r="AH35" s="255">
        <f t="shared" si="14"/>
        <v>0.13300678761252782</v>
      </c>
      <c r="AI35" s="255">
        <f t="shared" si="14"/>
        <v>0.14738853126669227</v>
      </c>
      <c r="AJ35" s="255">
        <f t="shared" si="14"/>
        <v>0.14097902096951698</v>
      </c>
      <c r="AK35" s="255">
        <f t="shared" si="14"/>
        <v>0.15075987574200364</v>
      </c>
      <c r="AL35" s="255">
        <f t="shared" si="14"/>
        <v>0.16597926408198332</v>
      </c>
      <c r="AM35" s="255">
        <f t="shared" si="14"/>
        <v>0.19595471256212887</v>
      </c>
      <c r="AN35" s="255">
        <f t="shared" si="14"/>
        <v>0.18800121547553036</v>
      </c>
      <c r="AO35" s="255">
        <f t="shared" si="14"/>
        <v>0.20370004739686481</v>
      </c>
      <c r="AP35" s="255">
        <f t="shared" si="14"/>
        <v>0.1494443398711365</v>
      </c>
      <c r="AQ35" s="255">
        <f t="shared" si="14"/>
        <v>0.0900146025352971</v>
      </c>
      <c r="AR35" s="255">
        <f t="shared" si="14"/>
        <v>0.06399104072523308</v>
      </c>
      <c r="AS35" s="255">
        <f t="shared" si="14"/>
        <v>0.058146733593967506</v>
      </c>
      <c r="AT35" s="255">
        <f t="shared" si="7"/>
        <v>0.04888496551049777</v>
      </c>
      <c r="AU35" s="255">
        <f t="shared" si="7"/>
        <v>0.035061148400415916</v>
      </c>
      <c r="AV35" s="255">
        <f t="shared" si="9"/>
        <v>0.03506095013882949</v>
      </c>
    </row>
    <row r="36" spans="24:48" ht="14.25">
      <c r="X36" s="371"/>
      <c r="Y36" s="374" t="s">
        <v>160</v>
      </c>
      <c r="Z36" s="255">
        <f aca="true" t="shared" si="15" ref="Z36:AS36">Z13/Z$6</f>
        <v>0.007193786249045749</v>
      </c>
      <c r="AA36" s="255" t="e">
        <f t="shared" si="15"/>
        <v>#DIV/0!</v>
      </c>
      <c r="AB36" s="255" t="e">
        <f t="shared" si="15"/>
        <v>#DIV/0!</v>
      </c>
      <c r="AC36" s="255" t="e">
        <f t="shared" si="15"/>
        <v>#DIV/0!</v>
      </c>
      <c r="AD36" s="255" t="e">
        <f t="shared" si="15"/>
        <v>#DIV/0!</v>
      </c>
      <c r="AE36" s="255" t="e">
        <f t="shared" si="15"/>
        <v>#DIV/0!</v>
      </c>
      <c r="AF36" s="255">
        <f t="shared" si="15"/>
        <v>0.007793153826234286</v>
      </c>
      <c r="AG36" s="255">
        <f t="shared" si="15"/>
        <v>0.0076466706961690525</v>
      </c>
      <c r="AH36" s="255">
        <f t="shared" si="15"/>
        <v>0.008565624813850821</v>
      </c>
      <c r="AI36" s="255">
        <f t="shared" si="15"/>
        <v>0.008253946976694333</v>
      </c>
      <c r="AJ36" s="255">
        <f t="shared" si="15"/>
        <v>0.00832214551456869</v>
      </c>
      <c r="AK36" s="255">
        <f t="shared" si="15"/>
        <v>0.009233793121433216</v>
      </c>
      <c r="AL36" s="255">
        <f t="shared" si="15"/>
        <v>0.008330637641920794</v>
      </c>
      <c r="AM36" s="255">
        <f t="shared" si="15"/>
        <v>0.00966198883098913</v>
      </c>
      <c r="AN36" s="255">
        <f t="shared" si="15"/>
        <v>0.009307261398002045</v>
      </c>
      <c r="AO36" s="255">
        <f t="shared" si="15"/>
        <v>0.013785792713883936</v>
      </c>
      <c r="AP36" s="255">
        <f t="shared" si="15"/>
        <v>0.01341135903036406</v>
      </c>
      <c r="AQ36" s="255">
        <f t="shared" si="15"/>
        <v>0.013079999828618405</v>
      </c>
      <c r="AR36" s="255">
        <f t="shared" si="15"/>
        <v>0.012386710227723433</v>
      </c>
      <c r="AS36" s="255">
        <f t="shared" si="15"/>
        <v>0.009522345198461306</v>
      </c>
      <c r="AT36" s="255">
        <f t="shared" si="7"/>
        <v>0.005579305863449792</v>
      </c>
      <c r="AU36" s="255">
        <f>AU13/AU$6</f>
        <v>0.005597604698418904</v>
      </c>
      <c r="AV36" s="255">
        <f t="shared" si="9"/>
        <v>0.005597573045434381</v>
      </c>
    </row>
    <row r="37" spans="24:48" ht="14.25">
      <c r="X37" s="375" t="s">
        <v>127</v>
      </c>
      <c r="Y37" s="376"/>
      <c r="Z37" s="256">
        <f>Z14/Z$14</f>
        <v>1</v>
      </c>
      <c r="AA37" s="256" t="e">
        <f aca="true" t="shared" si="16" ref="AA37:AS37">AA14/AA$14</f>
        <v>#DIV/0!</v>
      </c>
      <c r="AB37" s="256" t="e">
        <f t="shared" si="16"/>
        <v>#DIV/0!</v>
      </c>
      <c r="AC37" s="256" t="e">
        <f t="shared" si="16"/>
        <v>#DIV/0!</v>
      </c>
      <c r="AD37" s="256" t="e">
        <f t="shared" si="16"/>
        <v>#DIV/0!</v>
      </c>
      <c r="AE37" s="256" t="e">
        <f t="shared" si="16"/>
        <v>#DIV/0!</v>
      </c>
      <c r="AF37" s="256">
        <f t="shared" si="16"/>
        <v>1</v>
      </c>
      <c r="AG37" s="256">
        <f t="shared" si="16"/>
        <v>1</v>
      </c>
      <c r="AH37" s="256">
        <f t="shared" si="16"/>
        <v>1</v>
      </c>
      <c r="AI37" s="256">
        <f t="shared" si="16"/>
        <v>1</v>
      </c>
      <c r="AJ37" s="256">
        <f t="shared" si="16"/>
        <v>1</v>
      </c>
      <c r="AK37" s="256">
        <f t="shared" si="16"/>
        <v>1</v>
      </c>
      <c r="AL37" s="256">
        <f t="shared" si="16"/>
        <v>1</v>
      </c>
      <c r="AM37" s="256">
        <f t="shared" si="16"/>
        <v>1</v>
      </c>
      <c r="AN37" s="256">
        <f t="shared" si="16"/>
        <v>1</v>
      </c>
      <c r="AO37" s="256">
        <f t="shared" si="16"/>
        <v>1</v>
      </c>
      <c r="AP37" s="256">
        <f t="shared" si="16"/>
        <v>1</v>
      </c>
      <c r="AQ37" s="256">
        <f t="shared" si="16"/>
        <v>1</v>
      </c>
      <c r="AR37" s="256">
        <f t="shared" si="16"/>
        <v>1</v>
      </c>
      <c r="AS37" s="256">
        <f t="shared" si="16"/>
        <v>1</v>
      </c>
      <c r="AT37" s="256">
        <f aca="true" t="shared" si="17" ref="AT37:AU41">AT14/AT$14</f>
        <v>1</v>
      </c>
      <c r="AU37" s="256">
        <f>AU14/AU$14</f>
        <v>1</v>
      </c>
      <c r="AV37" s="256">
        <f>AV14/AV$14</f>
        <v>1</v>
      </c>
    </row>
    <row r="38" spans="24:48" ht="14.25">
      <c r="X38" s="377"/>
      <c r="Y38" s="372" t="s">
        <v>161</v>
      </c>
      <c r="Z38" s="358">
        <f aca="true" t="shared" si="18" ref="Z38:AS38">Z15/Z$14</f>
        <v>0.004964227496352066</v>
      </c>
      <c r="AA38" s="358" t="e">
        <f t="shared" si="18"/>
        <v>#DIV/0!</v>
      </c>
      <c r="AB38" s="358" t="e">
        <f t="shared" si="18"/>
        <v>#DIV/0!</v>
      </c>
      <c r="AC38" s="358" t="e">
        <f t="shared" si="18"/>
        <v>#DIV/0!</v>
      </c>
      <c r="AD38" s="358" t="e">
        <f t="shared" si="18"/>
        <v>#DIV/0!</v>
      </c>
      <c r="AE38" s="358" t="e">
        <f t="shared" si="18"/>
        <v>#DIV/0!</v>
      </c>
      <c r="AF38" s="358">
        <f t="shared" si="18"/>
        <v>0.0048970362626635944</v>
      </c>
      <c r="AG38" s="358">
        <f t="shared" si="18"/>
        <v>0.004456367804877754</v>
      </c>
      <c r="AH38" s="358">
        <f t="shared" si="18"/>
        <v>0.00367676936950337</v>
      </c>
      <c r="AI38" s="358">
        <f t="shared" si="18"/>
        <v>0.003683187145622211</v>
      </c>
      <c r="AJ38" s="358">
        <f t="shared" si="18"/>
        <v>0.002801441395404865</v>
      </c>
      <c r="AK38" s="358">
        <f t="shared" si="18"/>
        <v>0.0018682624507128359</v>
      </c>
      <c r="AL38" s="358">
        <f t="shared" si="18"/>
        <v>0.0019902577354791924</v>
      </c>
      <c r="AM38" s="358">
        <f t="shared" si="18"/>
        <v>0.0020079731580296984</v>
      </c>
      <c r="AN38" s="358">
        <f t="shared" si="18"/>
        <v>0.0021174035538125053</v>
      </c>
      <c r="AO38" s="358">
        <f t="shared" si="18"/>
        <v>0.0019794313795433536</v>
      </c>
      <c r="AP38" s="358">
        <f t="shared" si="18"/>
        <v>0.002113833748211556</v>
      </c>
      <c r="AQ38" s="358">
        <f t="shared" si="18"/>
        <v>0.002026176367528815</v>
      </c>
      <c r="AR38" s="358">
        <f t="shared" si="18"/>
        <v>0.002291304535677119</v>
      </c>
      <c r="AS38" s="358">
        <f t="shared" si="18"/>
        <v>0.0031766882921574163</v>
      </c>
      <c r="AT38" s="358">
        <f t="shared" si="17"/>
        <v>0.0033730524658616744</v>
      </c>
      <c r="AU38" s="358">
        <f t="shared" si="17"/>
        <v>0.003048188215412098</v>
      </c>
      <c r="AV38" s="358">
        <f>AV15/AV$14</f>
        <v>0.003048188215412098</v>
      </c>
    </row>
    <row r="39" spans="24:48" ht="14.25">
      <c r="X39" s="377"/>
      <c r="Y39" s="372" t="s">
        <v>162</v>
      </c>
      <c r="Z39" s="255">
        <f aca="true" t="shared" si="19" ref="Z39:AS39">Z16/Z$14</f>
        <v>0.05431110462028087</v>
      </c>
      <c r="AA39" s="255" t="e">
        <f t="shared" si="19"/>
        <v>#DIV/0!</v>
      </c>
      <c r="AB39" s="255" t="e">
        <f t="shared" si="19"/>
        <v>#DIV/0!</v>
      </c>
      <c r="AC39" s="255" t="e">
        <f t="shared" si="19"/>
        <v>#DIV/0!</v>
      </c>
      <c r="AD39" s="255" t="e">
        <f t="shared" si="19"/>
        <v>#DIV/0!</v>
      </c>
      <c r="AE39" s="255" t="e">
        <f t="shared" si="19"/>
        <v>#DIV/0!</v>
      </c>
      <c r="AF39" s="255">
        <f t="shared" si="19"/>
        <v>0.05356955472700557</v>
      </c>
      <c r="AG39" s="255">
        <f t="shared" si="19"/>
        <v>0.06817282657440535</v>
      </c>
      <c r="AH39" s="255">
        <f t="shared" si="19"/>
        <v>0.08764820476168474</v>
      </c>
      <c r="AI39" s="255">
        <f t="shared" si="19"/>
        <v>0.10360263435355285</v>
      </c>
      <c r="AJ39" s="255">
        <f t="shared" si="19"/>
        <v>0.12225297640296146</v>
      </c>
      <c r="AK39" s="255">
        <f t="shared" si="19"/>
        <v>0.14275978480195128</v>
      </c>
      <c r="AL39" s="255">
        <f t="shared" si="19"/>
        <v>0.1369978694263387</v>
      </c>
      <c r="AM39" s="255">
        <f t="shared" si="19"/>
        <v>0.13669698091496182</v>
      </c>
      <c r="AN39" s="255">
        <f t="shared" si="19"/>
        <v>0.13445750024724282</v>
      </c>
      <c r="AO39" s="255">
        <f t="shared" si="19"/>
        <v>0.11591403858492784</v>
      </c>
      <c r="AP39" s="255">
        <f t="shared" si="19"/>
        <v>0.11960577075195393</v>
      </c>
      <c r="AQ39" s="255">
        <f t="shared" si="19"/>
        <v>0.12017108140328149</v>
      </c>
      <c r="AR39" s="255">
        <f t="shared" si="19"/>
        <v>0.1221185504322791</v>
      </c>
      <c r="AS39" s="255">
        <f t="shared" si="19"/>
        <v>0.11342835922060997</v>
      </c>
      <c r="AT39" s="255">
        <f t="shared" si="17"/>
        <v>0.1222453409765015</v>
      </c>
      <c r="AU39" s="255">
        <f t="shared" si="17"/>
        <v>0.05880411676427067</v>
      </c>
      <c r="AV39" s="255">
        <f>AV16/AV$14</f>
        <v>0.05880411676427067</v>
      </c>
    </row>
    <row r="40" spans="24:48" ht="14.25">
      <c r="X40" s="377"/>
      <c r="Y40" s="372" t="s">
        <v>163</v>
      </c>
      <c r="Z40" s="255">
        <f aca="true" t="shared" si="20" ref="Z40:AS40">Z17/Z$14</f>
        <v>0.7372954046636018</v>
      </c>
      <c r="AA40" s="255" t="e">
        <f t="shared" si="20"/>
        <v>#DIV/0!</v>
      </c>
      <c r="AB40" s="255" t="e">
        <f t="shared" si="20"/>
        <v>#DIV/0!</v>
      </c>
      <c r="AC40" s="255" t="e">
        <f t="shared" si="20"/>
        <v>#DIV/0!</v>
      </c>
      <c r="AD40" s="255" t="e">
        <f t="shared" si="20"/>
        <v>#DIV/0!</v>
      </c>
      <c r="AE40" s="255" t="e">
        <f t="shared" si="20"/>
        <v>#DIV/0!</v>
      </c>
      <c r="AF40" s="255">
        <f t="shared" si="20"/>
        <v>0.7207364533241896</v>
      </c>
      <c r="AG40" s="255">
        <f t="shared" si="20"/>
        <v>0.6790466186802965</v>
      </c>
      <c r="AH40" s="255">
        <f t="shared" si="20"/>
        <v>0.6185647901407353</v>
      </c>
      <c r="AI40" s="255">
        <f t="shared" si="20"/>
        <v>0.5361382196892492</v>
      </c>
      <c r="AJ40" s="255">
        <f t="shared" si="20"/>
        <v>0.38936508279701</v>
      </c>
      <c r="AK40" s="255">
        <f t="shared" si="20"/>
        <v>0.2632105063631819</v>
      </c>
      <c r="AL40" s="255">
        <f t="shared" si="20"/>
        <v>0.315159768204975</v>
      </c>
      <c r="AM40" s="255">
        <f t="shared" si="20"/>
        <v>0.2711491418544446</v>
      </c>
      <c r="AN40" s="255">
        <f t="shared" si="20"/>
        <v>0.25987572446067814</v>
      </c>
      <c r="AO40" s="255">
        <f t="shared" si="20"/>
        <v>0.2699905791157771</v>
      </c>
      <c r="AP40" s="255">
        <f t="shared" si="20"/>
        <v>0.32693992340387834</v>
      </c>
      <c r="AQ40" s="255">
        <f t="shared" si="20"/>
        <v>0.3098516822186931</v>
      </c>
      <c r="AR40" s="255">
        <f t="shared" si="20"/>
        <v>0.30052575246688323</v>
      </c>
      <c r="AS40" s="255">
        <f t="shared" si="20"/>
        <v>0.28546922017287085</v>
      </c>
      <c r="AT40" s="255">
        <f t="shared" si="17"/>
        <v>0.34951125601858385</v>
      </c>
      <c r="AU40" s="255">
        <f t="shared" si="17"/>
        <v>0.40407732601600405</v>
      </c>
      <c r="AV40" s="446">
        <f>AV17/AV$14</f>
        <v>0.40407732601600405</v>
      </c>
    </row>
    <row r="41" spans="24:48" ht="14.25">
      <c r="X41" s="390"/>
      <c r="Y41" s="372" t="s">
        <v>164</v>
      </c>
      <c r="Z41" s="255">
        <f aca="true" t="shared" si="21" ref="Z41:AS41">Z18/Z$14</f>
        <v>0.20342926321976523</v>
      </c>
      <c r="AA41" s="255" t="e">
        <f t="shared" si="21"/>
        <v>#DIV/0!</v>
      </c>
      <c r="AB41" s="255" t="e">
        <f t="shared" si="21"/>
        <v>#DIV/0!</v>
      </c>
      <c r="AC41" s="255" t="e">
        <f t="shared" si="21"/>
        <v>#DIV/0!</v>
      </c>
      <c r="AD41" s="255" t="e">
        <f t="shared" si="21"/>
        <v>#DIV/0!</v>
      </c>
      <c r="AE41" s="255" t="e">
        <f t="shared" si="21"/>
        <v>#DIV/0!</v>
      </c>
      <c r="AF41" s="255">
        <f t="shared" si="21"/>
        <v>0.22079695568614124</v>
      </c>
      <c r="AG41" s="255">
        <f t="shared" si="21"/>
        <v>0.24832418694042044</v>
      </c>
      <c r="AH41" s="255">
        <f t="shared" si="21"/>
        <v>0.2901102357280766</v>
      </c>
      <c r="AI41" s="255">
        <f t="shared" si="21"/>
        <v>0.3565759588115757</v>
      </c>
      <c r="AJ41" s="255">
        <f t="shared" si="21"/>
        <v>0.4855804994046237</v>
      </c>
      <c r="AK41" s="255">
        <f t="shared" si="21"/>
        <v>0.592161446384154</v>
      </c>
      <c r="AL41" s="255">
        <f t="shared" si="21"/>
        <v>0.5458521046332071</v>
      </c>
      <c r="AM41" s="255">
        <f t="shared" si="21"/>
        <v>0.5901459040725638</v>
      </c>
      <c r="AN41" s="255">
        <f t="shared" si="21"/>
        <v>0.6035493717382666</v>
      </c>
      <c r="AO41" s="255">
        <f t="shared" si="21"/>
        <v>0.6121159509197517</v>
      </c>
      <c r="AP41" s="255">
        <f t="shared" si="21"/>
        <v>0.551340472095956</v>
      </c>
      <c r="AQ41" s="255">
        <f t="shared" si="21"/>
        <v>0.5678238676751508</v>
      </c>
      <c r="AR41" s="255">
        <f t="shared" si="21"/>
        <v>0.5747741528491637</v>
      </c>
      <c r="AS41" s="255">
        <f t="shared" si="21"/>
        <v>0.5969145784759793</v>
      </c>
      <c r="AT41" s="255">
        <f t="shared" si="17"/>
        <v>0.524870350539053</v>
      </c>
      <c r="AU41" s="255">
        <f>AU18/AU$14</f>
        <v>0.5340703690043132</v>
      </c>
      <c r="AV41" s="255">
        <f>AV18/AV$14</f>
        <v>0.5340703690043132</v>
      </c>
    </row>
    <row r="42" spans="24:48" ht="14.25">
      <c r="X42" s="378"/>
      <c r="Y42" s="389" t="s">
        <v>175</v>
      </c>
      <c r="Z42" s="311" t="s">
        <v>119</v>
      </c>
      <c r="AA42" s="311" t="s">
        <v>119</v>
      </c>
      <c r="AB42" s="311" t="s">
        <v>119</v>
      </c>
      <c r="AC42" s="311" t="s">
        <v>119</v>
      </c>
      <c r="AD42" s="311" t="s">
        <v>119</v>
      </c>
      <c r="AE42" s="311" t="s">
        <v>119</v>
      </c>
      <c r="AF42" s="394">
        <f aca="true" t="shared" si="22" ref="AF42:AT42">AF19/AF$14</f>
        <v>0</v>
      </c>
      <c r="AG42" s="394">
        <f t="shared" si="22"/>
        <v>0</v>
      </c>
      <c r="AH42" s="394">
        <f t="shared" si="22"/>
        <v>0</v>
      </c>
      <c r="AI42" s="394">
        <f t="shared" si="22"/>
        <v>0</v>
      </c>
      <c r="AJ42" s="394">
        <f t="shared" si="22"/>
        <v>0</v>
      </c>
      <c r="AK42" s="394">
        <f t="shared" si="22"/>
        <v>0</v>
      </c>
      <c r="AL42" s="394">
        <f t="shared" si="22"/>
        <v>0</v>
      </c>
      <c r="AM42" s="394">
        <f t="shared" si="22"/>
        <v>0</v>
      </c>
      <c r="AN42" s="394">
        <f t="shared" si="22"/>
        <v>0</v>
      </c>
      <c r="AO42" s="394">
        <f t="shared" si="22"/>
        <v>0</v>
      </c>
      <c r="AP42" s="394">
        <f t="shared" si="22"/>
        <v>0</v>
      </c>
      <c r="AQ42" s="357">
        <f t="shared" si="22"/>
        <v>0.00012719233534586212</v>
      </c>
      <c r="AR42" s="357">
        <f t="shared" si="22"/>
        <v>0.00029023971599691114</v>
      </c>
      <c r="AS42" s="357">
        <f t="shared" si="22"/>
        <v>0.001011153838382429</v>
      </c>
      <c r="AT42" s="356">
        <f t="shared" si="22"/>
        <v>0</v>
      </c>
      <c r="AU42" s="356">
        <f>AU19/AU$14</f>
        <v>0</v>
      </c>
      <c r="AV42" s="356">
        <f>AV19/AV$14</f>
        <v>0</v>
      </c>
    </row>
    <row r="43" spans="24:48" ht="18.75">
      <c r="X43" s="379" t="s">
        <v>165</v>
      </c>
      <c r="Y43" s="380"/>
      <c r="Z43" s="393">
        <f>Z20/Z$20</f>
        <v>1</v>
      </c>
      <c r="AA43" s="393" t="e">
        <f aca="true" t="shared" si="23" ref="AA43:AS43">AA20/AA$20</f>
        <v>#DIV/0!</v>
      </c>
      <c r="AB43" s="393" t="e">
        <f t="shared" si="23"/>
        <v>#DIV/0!</v>
      </c>
      <c r="AC43" s="393" t="e">
        <f t="shared" si="23"/>
        <v>#DIV/0!</v>
      </c>
      <c r="AD43" s="393" t="e">
        <f t="shared" si="23"/>
        <v>#DIV/0!</v>
      </c>
      <c r="AE43" s="393" t="e">
        <f t="shared" si="23"/>
        <v>#DIV/0!</v>
      </c>
      <c r="AF43" s="393">
        <f t="shared" si="23"/>
        <v>1</v>
      </c>
      <c r="AG43" s="393">
        <f t="shared" si="23"/>
        <v>1</v>
      </c>
      <c r="AH43" s="393">
        <f t="shared" si="23"/>
        <v>1</v>
      </c>
      <c r="AI43" s="393">
        <f t="shared" si="23"/>
        <v>1</v>
      </c>
      <c r="AJ43" s="393">
        <f t="shared" si="23"/>
        <v>1</v>
      </c>
      <c r="AK43" s="393">
        <f t="shared" si="23"/>
        <v>1</v>
      </c>
      <c r="AL43" s="393">
        <f t="shared" si="23"/>
        <v>1</v>
      </c>
      <c r="AM43" s="393">
        <f t="shared" si="23"/>
        <v>1</v>
      </c>
      <c r="AN43" s="393">
        <f t="shared" si="23"/>
        <v>1</v>
      </c>
      <c r="AO43" s="393">
        <f t="shared" si="23"/>
        <v>1</v>
      </c>
      <c r="AP43" s="393">
        <f t="shared" si="23"/>
        <v>1</v>
      </c>
      <c r="AQ43" s="393">
        <f t="shared" si="23"/>
        <v>1</v>
      </c>
      <c r="AR43" s="393">
        <f t="shared" si="23"/>
        <v>1</v>
      </c>
      <c r="AS43" s="393">
        <f t="shared" si="23"/>
        <v>1</v>
      </c>
      <c r="AT43" s="393">
        <f aca="true" t="shared" si="24" ref="AT43:AU47">AT20/AT$20</f>
        <v>1</v>
      </c>
      <c r="AU43" s="393">
        <f>AU20/AU$20</f>
        <v>1</v>
      </c>
      <c r="AV43" s="393">
        <f>AV20/AV$20</f>
        <v>1</v>
      </c>
    </row>
    <row r="44" spans="24:48" ht="14.25">
      <c r="X44" s="379"/>
      <c r="Y44" s="374" t="s">
        <v>166</v>
      </c>
      <c r="Z44" s="255">
        <f aca="true" t="shared" si="25" ref="Z44:AS44">Z21/Z$20</f>
        <v>0.0070589799978314416</v>
      </c>
      <c r="AA44" s="255" t="e">
        <f t="shared" si="25"/>
        <v>#DIV/0!</v>
      </c>
      <c r="AB44" s="255" t="e">
        <f t="shared" si="25"/>
        <v>#DIV/0!</v>
      </c>
      <c r="AC44" s="255" t="e">
        <f t="shared" si="25"/>
        <v>#DIV/0!</v>
      </c>
      <c r="AD44" s="255" t="e">
        <f t="shared" si="25"/>
        <v>#DIV/0!</v>
      </c>
      <c r="AE44" s="255" t="e">
        <f t="shared" si="25"/>
        <v>#DIV/0!</v>
      </c>
      <c r="AF44" s="255">
        <f t="shared" si="25"/>
        <v>0.007045387214616826</v>
      </c>
      <c r="AG44" s="255">
        <f t="shared" si="25"/>
        <v>0.008177766816966092</v>
      </c>
      <c r="AH44" s="255">
        <f t="shared" si="25"/>
        <v>0.012748268571186105</v>
      </c>
      <c r="AI44" s="255">
        <f t="shared" si="25"/>
        <v>0.029822133861660865</v>
      </c>
      <c r="AJ44" s="255">
        <f t="shared" si="25"/>
        <v>0.0693130701042158</v>
      </c>
      <c r="AK44" s="255">
        <f t="shared" si="25"/>
        <v>0.14296456396454796</v>
      </c>
      <c r="AL44" s="255">
        <f t="shared" si="25"/>
        <v>0.19240517628664117</v>
      </c>
      <c r="AM44" s="255">
        <f t="shared" si="25"/>
        <v>0.201326213713916</v>
      </c>
      <c r="AN44" s="255">
        <f t="shared" si="25"/>
        <v>0.2142264549385104</v>
      </c>
      <c r="AO44" s="255">
        <f t="shared" si="25"/>
        <v>0.2180231502714031</v>
      </c>
      <c r="AP44" s="255">
        <f t="shared" si="25"/>
        <v>0.24070814328965745</v>
      </c>
      <c r="AQ44" s="255">
        <f t="shared" si="25"/>
        <v>0.22217800144167182</v>
      </c>
      <c r="AR44" s="255">
        <f t="shared" si="25"/>
        <v>0.2471591473979792</v>
      </c>
      <c r="AS44" s="255">
        <f t="shared" si="25"/>
        <v>0.17191907079729185</v>
      </c>
      <c r="AT44" s="255">
        <f t="shared" si="24"/>
        <v>0.12910035431338204</v>
      </c>
      <c r="AU44" s="255">
        <f>AU21/AU$20</f>
        <v>0.16532411370919783</v>
      </c>
      <c r="AV44" s="255">
        <f>AV21/AV$20</f>
        <v>0.16532411370919783</v>
      </c>
    </row>
    <row r="45" spans="24:48" ht="18.75">
      <c r="X45" s="379"/>
      <c r="Y45" s="374" t="s">
        <v>167</v>
      </c>
      <c r="Z45" s="255">
        <f aca="true" t="shared" si="26" ref="Z45:AS45">Z22/Z$20</f>
        <v>0.2781238119145588</v>
      </c>
      <c r="AA45" s="255" t="e">
        <f t="shared" si="26"/>
        <v>#DIV/0!</v>
      </c>
      <c r="AB45" s="255" t="e">
        <f t="shared" si="26"/>
        <v>#DIV/0!</v>
      </c>
      <c r="AC45" s="255" t="e">
        <f t="shared" si="26"/>
        <v>#DIV/0!</v>
      </c>
      <c r="AD45" s="255" t="e">
        <f t="shared" si="26"/>
        <v>#DIV/0!</v>
      </c>
      <c r="AE45" s="255" t="e">
        <f t="shared" si="26"/>
        <v>#DIV/0!</v>
      </c>
      <c r="AF45" s="255">
        <f t="shared" si="26"/>
        <v>0.27758825625590294</v>
      </c>
      <c r="AG45" s="255">
        <f t="shared" si="26"/>
        <v>0.23851819882817765</v>
      </c>
      <c r="AH45" s="255">
        <f t="shared" si="26"/>
        <v>0.17210162571101242</v>
      </c>
      <c r="AI45" s="255">
        <f t="shared" si="26"/>
        <v>0.15437339881330328</v>
      </c>
      <c r="AJ45" s="255">
        <f t="shared" si="26"/>
        <v>0.16429764765443744</v>
      </c>
      <c r="AK45" s="255">
        <f t="shared" si="26"/>
        <v>0.11969126285404014</v>
      </c>
      <c r="AL45" s="255">
        <f t="shared" si="26"/>
        <v>0.1322785586970658</v>
      </c>
      <c r="AM45" s="255">
        <f t="shared" si="26"/>
        <v>0.15420731263193568</v>
      </c>
      <c r="AN45" s="255">
        <f t="shared" si="26"/>
        <v>0.15466566892655598</v>
      </c>
      <c r="AO45" s="255">
        <f t="shared" si="26"/>
        <v>0.15008186643417995</v>
      </c>
      <c r="AP45" s="255">
        <f t="shared" si="26"/>
        <v>0.20281439015494604</v>
      </c>
      <c r="AQ45" s="255">
        <f t="shared" si="26"/>
        <v>0.2782332071443143</v>
      </c>
      <c r="AR45" s="255">
        <f t="shared" si="26"/>
        <v>0.27199935164552086</v>
      </c>
      <c r="AS45" s="255">
        <f t="shared" si="26"/>
        <v>0.339429960292089</v>
      </c>
      <c r="AT45" s="255">
        <f t="shared" si="24"/>
        <v>0.14071938620158642</v>
      </c>
      <c r="AU45" s="255">
        <f t="shared" si="24"/>
        <v>0.10651169322256789</v>
      </c>
      <c r="AV45" s="255">
        <f>AV22/AV$20</f>
        <v>0.10651169322256789</v>
      </c>
    </row>
    <row r="46" spans="24:48" ht="14.25">
      <c r="X46" s="379"/>
      <c r="Y46" s="374" t="s">
        <v>168</v>
      </c>
      <c r="Z46" s="255">
        <f aca="true" t="shared" si="27" ref="Z46:AS46">Z23/Z$20</f>
        <v>0.06496750948724718</v>
      </c>
      <c r="AA46" s="255" t="e">
        <f t="shared" si="27"/>
        <v>#DIV/0!</v>
      </c>
      <c r="AB46" s="255" t="e">
        <f t="shared" si="27"/>
        <v>#DIV/0!</v>
      </c>
      <c r="AC46" s="255" t="e">
        <f t="shared" si="27"/>
        <v>#DIV/0!</v>
      </c>
      <c r="AD46" s="255" t="e">
        <f t="shared" si="27"/>
        <v>#DIV/0!</v>
      </c>
      <c r="AE46" s="255" t="e">
        <f t="shared" si="27"/>
        <v>#DIV/0!</v>
      </c>
      <c r="AF46" s="255">
        <f t="shared" si="27"/>
        <v>0.0665425571609874</v>
      </c>
      <c r="AG46" s="255">
        <f t="shared" si="27"/>
        <v>0.08163678645470789</v>
      </c>
      <c r="AH46" s="255">
        <f t="shared" si="27"/>
        <v>0.11772420285963765</v>
      </c>
      <c r="AI46" s="255">
        <f t="shared" si="27"/>
        <v>0.1370000733385846</v>
      </c>
      <c r="AJ46" s="255">
        <f t="shared" si="27"/>
        <v>0.21951431490300624</v>
      </c>
      <c r="AK46" s="255">
        <f t="shared" si="27"/>
        <v>0.3130453237006796</v>
      </c>
      <c r="AL46" s="255">
        <f t="shared" si="27"/>
        <v>0.30198263298704703</v>
      </c>
      <c r="AM46" s="255">
        <f t="shared" si="27"/>
        <v>0.3406397130912908</v>
      </c>
      <c r="AN46" s="255">
        <f t="shared" si="27"/>
        <v>0.3557999400965343</v>
      </c>
      <c r="AO46" s="255">
        <f t="shared" si="27"/>
        <v>0.3893701048859335</v>
      </c>
      <c r="AP46" s="255">
        <f t="shared" si="27"/>
        <v>0.36038299818599084</v>
      </c>
      <c r="AQ46" s="255">
        <f t="shared" si="27"/>
        <v>0.2931905872575357</v>
      </c>
      <c r="AR46" s="255">
        <f t="shared" si="27"/>
        <v>0.2715579871518831</v>
      </c>
      <c r="AS46" s="255">
        <f t="shared" si="27"/>
        <v>0.25096752445584686</v>
      </c>
      <c r="AT46" s="255">
        <f t="shared" si="24"/>
        <v>0.327508692017742</v>
      </c>
      <c r="AU46" s="255">
        <f t="shared" si="24"/>
        <v>0.37795136176333044</v>
      </c>
      <c r="AV46" s="255">
        <f>AV23/AV$20</f>
        <v>0.37795136176333044</v>
      </c>
    </row>
    <row r="47" spans="24:48" ht="15" thickBot="1">
      <c r="X47" s="381"/>
      <c r="Y47" s="382" t="s">
        <v>169</v>
      </c>
      <c r="Z47" s="257">
        <f aca="true" t="shared" si="28" ref="Z47:AS47">Z24/Z$20</f>
        <v>0.6498496986003625</v>
      </c>
      <c r="AA47" s="257" t="e">
        <f t="shared" si="28"/>
        <v>#DIV/0!</v>
      </c>
      <c r="AB47" s="257" t="e">
        <f t="shared" si="28"/>
        <v>#DIV/0!</v>
      </c>
      <c r="AC47" s="257" t="e">
        <f t="shared" si="28"/>
        <v>#DIV/0!</v>
      </c>
      <c r="AD47" s="257" t="e">
        <f t="shared" si="28"/>
        <v>#DIV/0!</v>
      </c>
      <c r="AE47" s="257" t="e">
        <f t="shared" si="28"/>
        <v>#DIV/0!</v>
      </c>
      <c r="AF47" s="257">
        <f t="shared" si="28"/>
        <v>0.6488237993684928</v>
      </c>
      <c r="AG47" s="257">
        <f t="shared" si="28"/>
        <v>0.6716672479001483</v>
      </c>
      <c r="AH47" s="257">
        <f t="shared" si="28"/>
        <v>0.6974259028581639</v>
      </c>
      <c r="AI47" s="257">
        <f t="shared" si="28"/>
        <v>0.6788043939864512</v>
      </c>
      <c r="AJ47" s="257">
        <f t="shared" si="28"/>
        <v>0.5468749673383405</v>
      </c>
      <c r="AK47" s="257">
        <f t="shared" si="28"/>
        <v>0.4242988494807324</v>
      </c>
      <c r="AL47" s="257">
        <f t="shared" si="28"/>
        <v>0.3733336320292461</v>
      </c>
      <c r="AM47" s="257">
        <f t="shared" si="28"/>
        <v>0.3038267605628575</v>
      </c>
      <c r="AN47" s="257">
        <f t="shared" si="28"/>
        <v>0.27530793603839926</v>
      </c>
      <c r="AO47" s="257">
        <f t="shared" si="28"/>
        <v>0.24252487840848347</v>
      </c>
      <c r="AP47" s="257">
        <f t="shared" si="28"/>
        <v>0.19609446836940567</v>
      </c>
      <c r="AQ47" s="257">
        <f t="shared" si="28"/>
        <v>0.20639820415647814</v>
      </c>
      <c r="AR47" s="257">
        <f t="shared" si="28"/>
        <v>0.20928351380461688</v>
      </c>
      <c r="AS47" s="257">
        <f t="shared" si="28"/>
        <v>0.23768344445477238</v>
      </c>
      <c r="AT47" s="257">
        <f t="shared" si="24"/>
        <v>0.40267156746728955</v>
      </c>
      <c r="AU47" s="257">
        <f>AU24/AU$20</f>
        <v>0.35021283130490394</v>
      </c>
      <c r="AV47" s="257">
        <f>AV24/AV$20</f>
        <v>0.35021283130490394</v>
      </c>
    </row>
    <row r="48" spans="2:48" ht="15" thickTop="1">
      <c r="B48" s="1" t="s">
        <v>129</v>
      </c>
      <c r="X48" s="383"/>
      <c r="Y48" s="384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</row>
    <row r="49" ht="14.25"/>
    <row r="50" ht="14.25">
      <c r="X50" s="366" t="s">
        <v>172</v>
      </c>
    </row>
    <row r="51" spans="24:48" ht="28.5">
      <c r="X51" s="367"/>
      <c r="Y51" s="368"/>
      <c r="Z51" s="316" t="s">
        <v>101</v>
      </c>
      <c r="AA51" s="317" t="e">
        <f aca="true" t="shared" si="29" ref="AA51:AP51">Z51+1</f>
        <v>#VALUE!</v>
      </c>
      <c r="AB51" s="317" t="e">
        <f t="shared" si="29"/>
        <v>#VALUE!</v>
      </c>
      <c r="AC51" s="317" t="e">
        <f t="shared" si="29"/>
        <v>#VALUE!</v>
      </c>
      <c r="AD51" s="317" t="e">
        <f t="shared" si="29"/>
        <v>#VALUE!</v>
      </c>
      <c r="AE51" s="317" t="e">
        <f t="shared" si="29"/>
        <v>#VALUE!</v>
      </c>
      <c r="AF51" s="317">
        <v>1995</v>
      </c>
      <c r="AG51" s="317">
        <f t="shared" si="29"/>
        <v>1996</v>
      </c>
      <c r="AH51" s="317">
        <f t="shared" si="29"/>
        <v>1997</v>
      </c>
      <c r="AI51" s="317">
        <f t="shared" si="29"/>
        <v>1998</v>
      </c>
      <c r="AJ51" s="317">
        <f t="shared" si="29"/>
        <v>1999</v>
      </c>
      <c r="AK51" s="317">
        <f t="shared" si="29"/>
        <v>2000</v>
      </c>
      <c r="AL51" s="317">
        <f t="shared" si="29"/>
        <v>2001</v>
      </c>
      <c r="AM51" s="317">
        <f t="shared" si="29"/>
        <v>2002</v>
      </c>
      <c r="AN51" s="317">
        <f t="shared" si="29"/>
        <v>2003</v>
      </c>
      <c r="AO51" s="317">
        <f t="shared" si="29"/>
        <v>2004</v>
      </c>
      <c r="AP51" s="317">
        <f t="shared" si="29"/>
        <v>2005</v>
      </c>
      <c r="AQ51" s="317">
        <f>AP51+1</f>
        <v>2006</v>
      </c>
      <c r="AR51" s="317">
        <f>AQ51+1</f>
        <v>2007</v>
      </c>
      <c r="AS51" s="318">
        <v>2008</v>
      </c>
      <c r="AT51" s="318">
        <v>2009</v>
      </c>
      <c r="AU51" s="318">
        <v>2010</v>
      </c>
      <c r="AV51" s="318" t="s">
        <v>202</v>
      </c>
    </row>
    <row r="52" spans="24:48" ht="14.25">
      <c r="X52" s="369" t="s">
        <v>126</v>
      </c>
      <c r="Y52" s="370"/>
      <c r="Z52" s="259"/>
      <c r="AA52" s="249">
        <f aca="true" t="shared" si="30" ref="AA52:AR52">AA6/$Z6-1</f>
        <v>-1</v>
      </c>
      <c r="AB52" s="249">
        <f t="shared" si="30"/>
        <v>-1</v>
      </c>
      <c r="AC52" s="249">
        <f t="shared" si="30"/>
        <v>-1</v>
      </c>
      <c r="AD52" s="249">
        <f t="shared" si="30"/>
        <v>-1</v>
      </c>
      <c r="AE52" s="249">
        <f t="shared" si="30"/>
        <v>-1</v>
      </c>
      <c r="AF52" s="249">
        <f t="shared" si="30"/>
        <v>0.002392812545653822</v>
      </c>
      <c r="AG52" s="249">
        <f t="shared" si="30"/>
        <v>-0.015120244390040782</v>
      </c>
      <c r="AH52" s="249">
        <f t="shared" si="30"/>
        <v>-0.01517384804948052</v>
      </c>
      <c r="AI52" s="249">
        <f t="shared" si="30"/>
        <v>-0.0393750933997814</v>
      </c>
      <c r="AJ52" s="249">
        <f t="shared" si="30"/>
        <v>-0.013722053260498135</v>
      </c>
      <c r="AK52" s="249">
        <f t="shared" si="30"/>
        <v>-0.06982897216632766</v>
      </c>
      <c r="AL52" s="249">
        <f t="shared" si="30"/>
        <v>-0.2000685962722204</v>
      </c>
      <c r="AM52" s="249">
        <f t="shared" si="30"/>
        <v>-0.3225232665628145</v>
      </c>
      <c r="AN52" s="249">
        <f t="shared" si="30"/>
        <v>-0.31912643101347105</v>
      </c>
      <c r="AO52" s="249">
        <f t="shared" si="30"/>
        <v>-0.47790473679563317</v>
      </c>
      <c r="AP52" s="249">
        <f t="shared" si="30"/>
        <v>-0.47960025469807355</v>
      </c>
      <c r="AQ52" s="249">
        <f t="shared" si="30"/>
        <v>-0.41904157866483327</v>
      </c>
      <c r="AR52" s="249">
        <f t="shared" si="30"/>
        <v>-0.3429955250716302</v>
      </c>
      <c r="AS52" s="249">
        <f aca="true" t="shared" si="31" ref="AS52:AT56">AS6/$Z6-1</f>
        <v>-0.24310081811968642</v>
      </c>
      <c r="AT52" s="249">
        <f t="shared" si="31"/>
        <v>-0.18096522284218353</v>
      </c>
      <c r="AU52" s="249">
        <f aca="true" t="shared" si="32" ref="AU52:AV56">AU6/$Z6-1</f>
        <v>-0.09674043920420083</v>
      </c>
      <c r="AV52" s="249">
        <f t="shared" si="32"/>
        <v>-0.09673533147971625</v>
      </c>
    </row>
    <row r="53" spans="24:48" ht="14.25">
      <c r="X53" s="371"/>
      <c r="Y53" s="372" t="s">
        <v>204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1"/>
        <v>-0.9724398625429553</v>
      </c>
      <c r="AT53" s="182">
        <f t="shared" si="31"/>
        <v>-0.9976632302405498</v>
      </c>
      <c r="AU53" s="182">
        <f t="shared" si="32"/>
        <v>-0.9975257731958763</v>
      </c>
      <c r="AV53" s="182">
        <f t="shared" si="32"/>
        <v>-0.9975257731958763</v>
      </c>
    </row>
    <row r="54" spans="24:48" ht="14.25">
      <c r="X54" s="371"/>
      <c r="Y54" s="373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1"/>
        <v>-0.445749088340302</v>
      </c>
      <c r="AT54" s="182">
        <f t="shared" si="31"/>
        <v>-0.5647922752353134</v>
      </c>
      <c r="AU54" s="182">
        <f t="shared" si="32"/>
        <v>-0.7942274280695725</v>
      </c>
      <c r="AV54" s="182">
        <f t="shared" si="32"/>
        <v>-0.7942274280695725</v>
      </c>
    </row>
    <row r="55" spans="24:48" ht="14.25">
      <c r="X55" s="371"/>
      <c r="Y55" s="372" t="s">
        <v>156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1"/>
        <v>15.43970830376216</v>
      </c>
      <c r="AT55" s="182">
        <f t="shared" si="31"/>
        <v>17.75006873833834</v>
      </c>
      <c r="AU55" s="182">
        <f t="shared" si="32"/>
        <v>20.171614326126413</v>
      </c>
      <c r="AV55" s="182">
        <f t="shared" si="32"/>
        <v>20.171614326126413</v>
      </c>
    </row>
    <row r="56" spans="24:48" ht="14.25">
      <c r="X56" s="371"/>
      <c r="Y56" s="372" t="s">
        <v>157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-0.29984283690455105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1"/>
        <v>-0.3660859748539047</v>
      </c>
      <c r="AT56" s="182">
        <f t="shared" si="31"/>
        <v>-0.3576688949884894</v>
      </c>
      <c r="AU56" s="182">
        <f t="shared" si="32"/>
        <v>-0.355927926332566</v>
      </c>
      <c r="AV56" s="182">
        <f t="shared" si="32"/>
        <v>-0.355927926332566</v>
      </c>
    </row>
    <row r="57" spans="24:48" ht="14.25">
      <c r="X57" s="371"/>
      <c r="Y57" s="374" t="s">
        <v>158</v>
      </c>
      <c r="Z57" s="63"/>
      <c r="AA57" s="260"/>
      <c r="AB57" s="260"/>
      <c r="AC57" s="260"/>
      <c r="AD57" s="260"/>
      <c r="AE57" s="260"/>
      <c r="AF57" s="311" t="s">
        <v>174</v>
      </c>
      <c r="AG57" s="311" t="s">
        <v>174</v>
      </c>
      <c r="AH57" s="311" t="s">
        <v>174</v>
      </c>
      <c r="AI57" s="311" t="s">
        <v>174</v>
      </c>
      <c r="AJ57" s="311" t="s">
        <v>174</v>
      </c>
      <c r="AK57" s="311" t="s">
        <v>174</v>
      </c>
      <c r="AL57" s="311" t="s">
        <v>174</v>
      </c>
      <c r="AM57" s="311" t="s">
        <v>174</v>
      </c>
      <c r="AN57" s="311" t="s">
        <v>174</v>
      </c>
      <c r="AO57" s="311" t="s">
        <v>174</v>
      </c>
      <c r="AP57" s="311" t="s">
        <v>174</v>
      </c>
      <c r="AQ57" s="311" t="s">
        <v>174</v>
      </c>
      <c r="AR57" s="311" t="s">
        <v>174</v>
      </c>
      <c r="AS57" s="311" t="s">
        <v>174</v>
      </c>
      <c r="AT57" s="311" t="s">
        <v>174</v>
      </c>
      <c r="AU57" s="311" t="s">
        <v>174</v>
      </c>
      <c r="AV57" s="311" t="s">
        <v>119</v>
      </c>
    </row>
    <row r="58" spans="24:48" ht="14.25">
      <c r="X58" s="371"/>
      <c r="Y58" s="374" t="s">
        <v>159</v>
      </c>
      <c r="Z58" s="63"/>
      <c r="AA58" s="260">
        <f aca="true" t="shared" si="37" ref="AA58:AU58">AA12/$Z12-1</f>
        <v>-1</v>
      </c>
      <c r="AB58" s="260">
        <f t="shared" si="37"/>
        <v>-1</v>
      </c>
      <c r="AC58" s="260">
        <f t="shared" si="37"/>
        <v>-1</v>
      </c>
      <c r="AD58" s="260">
        <f t="shared" si="37"/>
        <v>-1</v>
      </c>
      <c r="AE58" s="260">
        <f t="shared" si="37"/>
        <v>-1</v>
      </c>
      <c r="AF58" s="260">
        <f t="shared" si="37"/>
        <v>0</v>
      </c>
      <c r="AG58" s="260">
        <f t="shared" si="37"/>
        <v>0.5261904761904761</v>
      </c>
      <c r="AH58" s="260">
        <f t="shared" si="37"/>
        <v>0.9395714285714285</v>
      </c>
      <c r="AI58" s="260">
        <f t="shared" si="37"/>
        <v>1.0964761904761904</v>
      </c>
      <c r="AJ58" s="260">
        <f t="shared" si="37"/>
        <v>1.0588571428571432</v>
      </c>
      <c r="AK58" s="260">
        <f t="shared" si="37"/>
        <v>1.0764476190476193</v>
      </c>
      <c r="AL58" s="260">
        <f t="shared" si="37"/>
        <v>0.9659794871794873</v>
      </c>
      <c r="AM58" s="260">
        <f t="shared" si="37"/>
        <v>0.9657238095238094</v>
      </c>
      <c r="AN58" s="260">
        <f t="shared" si="37"/>
        <v>0.8953941391941396</v>
      </c>
      <c r="AO58" s="260">
        <f t="shared" si="37"/>
        <v>0.5747560439560442</v>
      </c>
      <c r="AP58" s="260">
        <f t="shared" si="37"/>
        <v>0.15156630036630037</v>
      </c>
      <c r="AQ58" s="260">
        <f t="shared" si="37"/>
        <v>-0.2256622710622711</v>
      </c>
      <c r="AR58" s="260">
        <f t="shared" si="37"/>
        <v>-0.3774705494505495</v>
      </c>
      <c r="AS58" s="260">
        <f t="shared" si="37"/>
        <v>-0.34831794871794886</v>
      </c>
      <c r="AT58" s="260">
        <f t="shared" si="37"/>
        <v>-0.40714285714285714</v>
      </c>
      <c r="AU58" s="260">
        <f t="shared" si="37"/>
        <v>-0.5310666666666666</v>
      </c>
      <c r="AV58" s="260">
        <f aca="true" t="shared" si="38" ref="AV58:AV64">AV12/$Z12-1</f>
        <v>-0.5310666666666666</v>
      </c>
    </row>
    <row r="59" spans="24:48" ht="14.25">
      <c r="X59" s="371"/>
      <c r="Y59" s="374" t="s">
        <v>160</v>
      </c>
      <c r="Z59" s="63"/>
      <c r="AA59" s="260">
        <f aca="true" t="shared" si="39" ref="AA59:AU59">AA13/$Z13-1</f>
        <v>-1</v>
      </c>
      <c r="AB59" s="260">
        <f t="shared" si="39"/>
        <v>-1</v>
      </c>
      <c r="AC59" s="260">
        <f t="shared" si="39"/>
        <v>-1</v>
      </c>
      <c r="AD59" s="260">
        <f t="shared" si="39"/>
        <v>-1</v>
      </c>
      <c r="AE59" s="260">
        <f t="shared" si="39"/>
        <v>-1</v>
      </c>
      <c r="AF59" s="260">
        <f t="shared" si="39"/>
        <v>0.0859095769652789</v>
      </c>
      <c r="AG59" s="260">
        <f t="shared" si="39"/>
        <v>0.04688281049104037</v>
      </c>
      <c r="AH59" s="260">
        <f t="shared" si="39"/>
        <v>0.17263024399641735</v>
      </c>
      <c r="AI59" s="260">
        <f t="shared" si="39"/>
        <v>0.10219386135109576</v>
      </c>
      <c r="AJ59" s="260">
        <f t="shared" si="39"/>
        <v>0.14097754734719015</v>
      </c>
      <c r="AK59" s="260">
        <f t="shared" si="39"/>
        <v>0.19394801863988587</v>
      </c>
      <c r="AL59" s="260">
        <f t="shared" si="39"/>
        <v>-0.07365350704809348</v>
      </c>
      <c r="AM59" s="260">
        <f t="shared" si="39"/>
        <v>-0.09007963190546853</v>
      </c>
      <c r="AN59" s="260">
        <f t="shared" si="39"/>
        <v>-0.11909138440291978</v>
      </c>
      <c r="AO59" s="260">
        <f t="shared" si="39"/>
        <v>0.0005158377329905761</v>
      </c>
      <c r="AP59" s="260">
        <f t="shared" si="39"/>
        <v>-0.029819961014279084</v>
      </c>
      <c r="AQ59" s="260">
        <f t="shared" si="39"/>
        <v>0.056319410728445485</v>
      </c>
      <c r="AR59" s="260">
        <f t="shared" si="39"/>
        <v>0.13127131770627987</v>
      </c>
      <c r="AS59" s="260">
        <f t="shared" si="39"/>
        <v>0.0019001177930966229</v>
      </c>
      <c r="AT59" s="260">
        <f t="shared" si="39"/>
        <v>-0.3647787998743972</v>
      </c>
      <c r="AU59" s="260">
        <f t="shared" si="39"/>
        <v>-0.29715871637511504</v>
      </c>
      <c r="AV59" s="260">
        <f t="shared" si="38"/>
        <v>-0.29715871637511504</v>
      </c>
    </row>
    <row r="60" spans="24:48" ht="14.25">
      <c r="X60" s="375" t="s">
        <v>127</v>
      </c>
      <c r="Y60" s="376"/>
      <c r="Z60" s="261"/>
      <c r="AA60" s="262">
        <f aca="true" t="shared" si="40" ref="AA60:AU60">AA14/$Z14-1</f>
        <v>-1</v>
      </c>
      <c r="AB60" s="262">
        <f t="shared" si="40"/>
        <v>-1</v>
      </c>
      <c r="AC60" s="262">
        <f t="shared" si="40"/>
        <v>-1</v>
      </c>
      <c r="AD60" s="262">
        <f t="shared" si="40"/>
        <v>-1</v>
      </c>
      <c r="AE60" s="262">
        <f t="shared" si="40"/>
        <v>-1</v>
      </c>
      <c r="AF60" s="262">
        <f t="shared" si="40"/>
        <v>0.013842748872084032</v>
      </c>
      <c r="AG60" s="262">
        <f t="shared" si="40"/>
        <v>0.05247681683287442</v>
      </c>
      <c r="AH60" s="262">
        <f t="shared" si="40"/>
        <v>0.15084015897526482</v>
      </c>
      <c r="AI60" s="262">
        <f t="shared" si="40"/>
        <v>-0.04514541488712198</v>
      </c>
      <c r="AJ60" s="262">
        <f t="shared" si="40"/>
        <v>-0.2598928682137366</v>
      </c>
      <c r="AK60" s="262">
        <f t="shared" si="40"/>
        <v>-0.3222600950144574</v>
      </c>
      <c r="AL60" s="262">
        <f t="shared" si="40"/>
        <v>-0.4373948608142465</v>
      </c>
      <c r="AM60" s="262">
        <f t="shared" si="40"/>
        <v>-0.47400994211335634</v>
      </c>
      <c r="AN60" s="262">
        <f t="shared" si="40"/>
        <v>-0.4887165800077098</v>
      </c>
      <c r="AO60" s="262">
        <f t="shared" si="40"/>
        <v>-0.46758241478176943</v>
      </c>
      <c r="AP60" s="262">
        <f t="shared" si="40"/>
        <v>-0.5014876243437948</v>
      </c>
      <c r="AQ60" s="262">
        <f t="shared" si="40"/>
        <v>-0.4791549459556359</v>
      </c>
      <c r="AR60" s="262">
        <f t="shared" si="40"/>
        <v>-0.5434980457467822</v>
      </c>
      <c r="AS60" s="262">
        <f t="shared" si="40"/>
        <v>-0.6712291310520992</v>
      </c>
      <c r="AT60" s="262">
        <f t="shared" si="40"/>
        <v>-0.7673462612871895</v>
      </c>
      <c r="AU60" s="262">
        <f t="shared" si="40"/>
        <v>-0.7575628906117942</v>
      </c>
      <c r="AV60" s="262">
        <f t="shared" si="38"/>
        <v>-0.7575628906117942</v>
      </c>
    </row>
    <row r="61" spans="24:48" ht="14.25">
      <c r="X61" s="377"/>
      <c r="Y61" s="372" t="s">
        <v>161</v>
      </c>
      <c r="Z61" s="63"/>
      <c r="AA61" s="260">
        <f aca="true" t="shared" si="41" ref="AA61:AU61">AA15/$Z15-1</f>
        <v>-1</v>
      </c>
      <c r="AB61" s="260">
        <f t="shared" si="41"/>
        <v>-1</v>
      </c>
      <c r="AC61" s="260">
        <f t="shared" si="41"/>
        <v>-1</v>
      </c>
      <c r="AD61" s="260">
        <f t="shared" si="41"/>
        <v>-1</v>
      </c>
      <c r="AE61" s="260">
        <f t="shared" si="41"/>
        <v>-1</v>
      </c>
      <c r="AF61" s="260">
        <f t="shared" si="41"/>
        <v>0.00012030260770834467</v>
      </c>
      <c r="AG61" s="260">
        <f t="shared" si="41"/>
        <v>-0.05519563610635747</v>
      </c>
      <c r="AH61" s="260">
        <f t="shared" si="41"/>
        <v>-0.14762692708502112</v>
      </c>
      <c r="AI61" s="260">
        <f t="shared" si="41"/>
        <v>-0.2915497655152667</v>
      </c>
      <c r="AJ61" s="260">
        <f t="shared" si="41"/>
        <v>-0.5823384892122685</v>
      </c>
      <c r="AK61" s="260">
        <f t="shared" si="41"/>
        <v>-0.7449359408357834</v>
      </c>
      <c r="AL61" s="260">
        <f t="shared" si="41"/>
        <v>-0.7744403875310669</v>
      </c>
      <c r="AM61" s="260">
        <f t="shared" si="41"/>
        <v>-0.7872430466969954</v>
      </c>
      <c r="AN61" s="260">
        <f t="shared" si="41"/>
        <v>-0.7819210881667642</v>
      </c>
      <c r="AO61" s="260">
        <f t="shared" si="41"/>
        <v>-0.7877043153287991</v>
      </c>
      <c r="AP61" s="260">
        <f t="shared" si="41"/>
        <v>-0.7877268347718629</v>
      </c>
      <c r="AQ61" s="260">
        <f t="shared" si="41"/>
        <v>-0.787414267290438</v>
      </c>
      <c r="AR61" s="260">
        <f t="shared" si="41"/>
        <v>-0.7892955149427574</v>
      </c>
      <c r="AS61" s="260">
        <f t="shared" si="41"/>
        <v>-0.7896142811833886</v>
      </c>
      <c r="AT61" s="260">
        <f t="shared" si="41"/>
        <v>-0.8419183513177319</v>
      </c>
      <c r="AU61" s="260">
        <f t="shared" si="41"/>
        <v>-0.851136165625216</v>
      </c>
      <c r="AV61" s="260">
        <f t="shared" si="38"/>
        <v>-0.851136165625216</v>
      </c>
    </row>
    <row r="62" spans="24:48" ht="14.25">
      <c r="X62" s="377"/>
      <c r="Y62" s="372" t="s">
        <v>162</v>
      </c>
      <c r="Z62" s="63"/>
      <c r="AA62" s="260">
        <f aca="true" t="shared" si="42" ref="AA62:AU62">AA16/$Z16-1</f>
        <v>-1</v>
      </c>
      <c r="AB62" s="260">
        <f t="shared" si="42"/>
        <v>-1</v>
      </c>
      <c r="AC62" s="260">
        <f t="shared" si="42"/>
        <v>-1</v>
      </c>
      <c r="AD62" s="260">
        <f t="shared" si="42"/>
        <v>-1</v>
      </c>
      <c r="AE62" s="260">
        <f t="shared" si="42"/>
        <v>-1</v>
      </c>
      <c r="AF62" s="260">
        <f t="shared" si="42"/>
        <v>0</v>
      </c>
      <c r="AG62" s="260">
        <f t="shared" si="42"/>
        <v>0.3210985121583536</v>
      </c>
      <c r="AH62" s="260">
        <f t="shared" si="42"/>
        <v>0.8572458543619321</v>
      </c>
      <c r="AI62" s="260">
        <f t="shared" si="42"/>
        <v>0.8214590024251163</v>
      </c>
      <c r="AJ62" s="260">
        <f t="shared" si="42"/>
        <v>0.6659631644491055</v>
      </c>
      <c r="AK62" s="260">
        <f t="shared" si="42"/>
        <v>0.781477354656879</v>
      </c>
      <c r="AL62" s="260">
        <f t="shared" si="42"/>
        <v>0.4191518647178343</v>
      </c>
      <c r="AM62" s="260">
        <f t="shared" si="42"/>
        <v>0.3238775643966705</v>
      </c>
      <c r="AN62" s="260">
        <f t="shared" si="42"/>
        <v>0.2657796421314804</v>
      </c>
      <c r="AO62" s="260">
        <f t="shared" si="42"/>
        <v>0.1363177557842301</v>
      </c>
      <c r="AP62" s="260">
        <f t="shared" si="42"/>
        <v>0.09784099102051513</v>
      </c>
      <c r="AQ62" s="260">
        <f t="shared" si="42"/>
        <v>0.1524441240086516</v>
      </c>
      <c r="AR62" s="260">
        <f t="shared" si="42"/>
        <v>0.026444910532870125</v>
      </c>
      <c r="AS62" s="260">
        <f t="shared" si="42"/>
        <v>-0.3133643573441701</v>
      </c>
      <c r="AT62" s="260">
        <f t="shared" si="42"/>
        <v>-0.4763347971422953</v>
      </c>
      <c r="AU62" s="260">
        <f t="shared" si="42"/>
        <v>-0.7375067182276988</v>
      </c>
      <c r="AV62" s="260">
        <f t="shared" si="38"/>
        <v>-0.7375067182276988</v>
      </c>
    </row>
    <row r="63" spans="24:48" ht="14.25">
      <c r="X63" s="377"/>
      <c r="Y63" s="372" t="s">
        <v>163</v>
      </c>
      <c r="Z63" s="63"/>
      <c r="AA63" s="260">
        <f aca="true" t="shared" si="43" ref="AA63:AU63">AA17/$Z17-1</f>
        <v>-1</v>
      </c>
      <c r="AB63" s="260">
        <f t="shared" si="43"/>
        <v>-1</v>
      </c>
      <c r="AC63" s="260">
        <f t="shared" si="43"/>
        <v>-1</v>
      </c>
      <c r="AD63" s="260">
        <f t="shared" si="43"/>
        <v>-1</v>
      </c>
      <c r="AE63" s="260">
        <f t="shared" si="43"/>
        <v>-1</v>
      </c>
      <c r="AF63" s="260">
        <f t="shared" si="43"/>
        <v>-0.008927191966010106</v>
      </c>
      <c r="AG63" s="260">
        <f t="shared" si="43"/>
        <v>-0.030672347624565388</v>
      </c>
      <c r="AH63" s="260">
        <f t="shared" si="43"/>
        <v>-0.03448577473928194</v>
      </c>
      <c r="AI63" s="260">
        <f t="shared" si="43"/>
        <v>-0.30565953064889917</v>
      </c>
      <c r="AJ63" s="260">
        <f t="shared" si="43"/>
        <v>-0.6091500464754731</v>
      </c>
      <c r="AK63" s="260">
        <f t="shared" si="43"/>
        <v>-0.7580504877076091</v>
      </c>
      <c r="AL63" s="260">
        <f t="shared" si="43"/>
        <v>-0.7595122604383931</v>
      </c>
      <c r="AM63" s="260">
        <f t="shared" si="43"/>
        <v>-0.8065609090768636</v>
      </c>
      <c r="AN63" s="260">
        <f t="shared" si="43"/>
        <v>-0.8197870916666666</v>
      </c>
      <c r="AO63" s="260">
        <f t="shared" si="43"/>
        <v>-0.8050337337582079</v>
      </c>
      <c r="AP63" s="260">
        <f t="shared" si="43"/>
        <v>-0.7789439661741985</v>
      </c>
      <c r="AQ63" s="260">
        <f t="shared" si="43"/>
        <v>-0.7811125430185399</v>
      </c>
      <c r="AR63" s="260">
        <f t="shared" si="43"/>
        <v>-0.8139272367130166</v>
      </c>
      <c r="AS63" s="260">
        <f t="shared" si="43"/>
        <v>-0.8727050745461569</v>
      </c>
      <c r="AT63" s="260">
        <f t="shared" si="43"/>
        <v>-0.8897116407879491</v>
      </c>
      <c r="AU63" s="260">
        <f t="shared" si="43"/>
        <v>-0.8671314940131325</v>
      </c>
      <c r="AV63" s="260">
        <f t="shared" si="38"/>
        <v>-0.8671314940131325</v>
      </c>
    </row>
    <row r="64" spans="24:48" ht="14.25">
      <c r="X64" s="390"/>
      <c r="Y64" s="372" t="s">
        <v>164</v>
      </c>
      <c r="Z64" s="63"/>
      <c r="AA64" s="260">
        <f aca="true" t="shared" si="44" ref="AA64:AU64">AA18/$Z18-1</f>
        <v>-1</v>
      </c>
      <c r="AB64" s="260">
        <f t="shared" si="44"/>
        <v>-1</v>
      </c>
      <c r="AC64" s="260">
        <f t="shared" si="44"/>
        <v>-1</v>
      </c>
      <c r="AD64" s="260">
        <f t="shared" si="44"/>
        <v>-1</v>
      </c>
      <c r="AE64" s="260">
        <f t="shared" si="44"/>
        <v>-1</v>
      </c>
      <c r="AF64" s="260">
        <f t="shared" si="44"/>
        <v>0.10039917046543922</v>
      </c>
      <c r="AG64" s="260">
        <f t="shared" si="44"/>
        <v>0.28474854441822517</v>
      </c>
      <c r="AH64" s="260">
        <f t="shared" si="44"/>
        <v>0.6412118125059025</v>
      </c>
      <c r="AI64" s="260">
        <f t="shared" si="44"/>
        <v>0.6736932721642619</v>
      </c>
      <c r="AJ64" s="260">
        <f t="shared" si="44"/>
        <v>0.7666169801610916</v>
      </c>
      <c r="AK64" s="260">
        <f t="shared" si="44"/>
        <v>0.9728304377474861</v>
      </c>
      <c r="AL64" s="260">
        <f t="shared" si="44"/>
        <v>0.509611716826806</v>
      </c>
      <c r="AM64" s="260">
        <f t="shared" si="44"/>
        <v>0.5258909821118298</v>
      </c>
      <c r="AN64" s="260">
        <f t="shared" si="44"/>
        <v>0.5169144400979029</v>
      </c>
      <c r="AO64" s="260">
        <f t="shared" si="44"/>
        <v>0.6020374419297927</v>
      </c>
      <c r="AP64" s="260">
        <f t="shared" si="44"/>
        <v>0.3510841271791243</v>
      </c>
      <c r="AQ64" s="260">
        <f t="shared" si="44"/>
        <v>0.4538137157162392</v>
      </c>
      <c r="AR64" s="260">
        <f t="shared" si="44"/>
        <v>0.2898120942729123</v>
      </c>
      <c r="AS64" s="260">
        <f t="shared" si="44"/>
        <v>-0.035300420661652065</v>
      </c>
      <c r="AT64" s="260">
        <f t="shared" si="44"/>
        <v>-0.3997272198715336</v>
      </c>
      <c r="AU64" s="260">
        <f t="shared" si="44"/>
        <v>-0.36352088965970375</v>
      </c>
      <c r="AV64" s="260">
        <f t="shared" si="38"/>
        <v>-0.36352088965970375</v>
      </c>
    </row>
    <row r="65" spans="24:48" ht="14.25">
      <c r="X65" s="378"/>
      <c r="Y65" s="389" t="s">
        <v>175</v>
      </c>
      <c r="Z65" s="63"/>
      <c r="AA65" s="182"/>
      <c r="AB65" s="182"/>
      <c r="AC65" s="182"/>
      <c r="AD65" s="182"/>
      <c r="AE65" s="182"/>
      <c r="AF65" s="311" t="s">
        <v>119</v>
      </c>
      <c r="AG65" s="311" t="s">
        <v>119</v>
      </c>
      <c r="AH65" s="311" t="s">
        <v>119</v>
      </c>
      <c r="AI65" s="311" t="s">
        <v>119</v>
      </c>
      <c r="AJ65" s="311" t="s">
        <v>119</v>
      </c>
      <c r="AK65" s="311" t="s">
        <v>119</v>
      </c>
      <c r="AL65" s="311" t="s">
        <v>119</v>
      </c>
      <c r="AM65" s="311" t="s">
        <v>119</v>
      </c>
      <c r="AN65" s="311" t="s">
        <v>119</v>
      </c>
      <c r="AO65" s="311" t="s">
        <v>119</v>
      </c>
      <c r="AP65" s="311" t="s">
        <v>119</v>
      </c>
      <c r="AQ65" s="311" t="s">
        <v>119</v>
      </c>
      <c r="AR65" s="311" t="s">
        <v>119</v>
      </c>
      <c r="AS65" s="311" t="s">
        <v>119</v>
      </c>
      <c r="AT65" s="311" t="s">
        <v>119</v>
      </c>
      <c r="AU65" s="311" t="s">
        <v>119</v>
      </c>
      <c r="AV65" s="311" t="s">
        <v>119</v>
      </c>
    </row>
    <row r="66" spans="24:48" ht="18.75">
      <c r="X66" s="379" t="s">
        <v>165</v>
      </c>
      <c r="Y66" s="380"/>
      <c r="Z66" s="391"/>
      <c r="AA66" s="392">
        <f aca="true" t="shared" si="45" ref="AA66:AR68">AA20/$Z20-1</f>
        <v>-1</v>
      </c>
      <c r="AB66" s="392">
        <f t="shared" si="45"/>
        <v>-1</v>
      </c>
      <c r="AC66" s="392">
        <f t="shared" si="45"/>
        <v>-1</v>
      </c>
      <c r="AD66" s="392">
        <f t="shared" si="45"/>
        <v>-1</v>
      </c>
      <c r="AE66" s="392">
        <f t="shared" si="45"/>
        <v>-1</v>
      </c>
      <c r="AF66" s="392">
        <f t="shared" si="45"/>
        <v>0.0019293167004952316</v>
      </c>
      <c r="AG66" s="392">
        <f t="shared" si="45"/>
        <v>0.03582997497846763</v>
      </c>
      <c r="AH66" s="392">
        <f t="shared" si="45"/>
        <v>-0.11404690500025505</v>
      </c>
      <c r="AI66" s="392">
        <f t="shared" si="45"/>
        <v>-0.19521077519265573</v>
      </c>
      <c r="AJ66" s="392">
        <f t="shared" si="45"/>
        <v>-0.4500533314860148</v>
      </c>
      <c r="AK66" s="392">
        <f t="shared" si="45"/>
        <v>-0.5753687046784234</v>
      </c>
      <c r="AL66" s="392">
        <f t="shared" si="45"/>
        <v>-0.647794257477641</v>
      </c>
      <c r="AM66" s="392">
        <f t="shared" si="45"/>
        <v>-0.6704134511072415</v>
      </c>
      <c r="AN66" s="392">
        <f t="shared" si="45"/>
        <v>-0.6896462911362222</v>
      </c>
      <c r="AO66" s="392">
        <f t="shared" si="45"/>
        <v>-0.6989811423624965</v>
      </c>
      <c r="AP66" s="392">
        <f t="shared" si="45"/>
        <v>-0.7159901881799493</v>
      </c>
      <c r="AQ66" s="392">
        <f t="shared" si="45"/>
        <v>-0.7099110558239703</v>
      </c>
      <c r="AR66" s="392">
        <f t="shared" si="45"/>
        <v>-0.7396475877246409</v>
      </c>
      <c r="AS66" s="392">
        <f aca="true" t="shared" si="46" ref="AS66:AT71">AS20/$Z20-1</f>
        <v>-0.7758129414647418</v>
      </c>
      <c r="AT66" s="392">
        <f t="shared" si="46"/>
        <v>-0.8906435224694076</v>
      </c>
      <c r="AU66" s="392">
        <f aca="true" t="shared" si="47" ref="AU66:AU71">AU20/$Z20-1</f>
        <v>-0.8899847853144693</v>
      </c>
      <c r="AV66" s="392">
        <f aca="true" t="shared" si="48" ref="AV66:AV71">AV20/$Z20-1</f>
        <v>-0.8899847853144693</v>
      </c>
    </row>
    <row r="67" spans="24:48" ht="14.25">
      <c r="X67" s="379"/>
      <c r="Y67" s="374" t="s">
        <v>166</v>
      </c>
      <c r="Z67" s="63"/>
      <c r="AA67" s="260">
        <f t="shared" si="45"/>
        <v>-1</v>
      </c>
      <c r="AB67" s="260">
        <f t="shared" si="45"/>
        <v>-1</v>
      </c>
      <c r="AC67" s="260">
        <f t="shared" si="45"/>
        <v>-1</v>
      </c>
      <c r="AD67" s="260">
        <f t="shared" si="45"/>
        <v>-1</v>
      </c>
      <c r="AE67" s="260">
        <f t="shared" si="45"/>
        <v>-1</v>
      </c>
      <c r="AF67" s="260">
        <f t="shared" si="45"/>
        <v>0</v>
      </c>
      <c r="AG67" s="260">
        <f t="shared" si="45"/>
        <v>0.19999999999999996</v>
      </c>
      <c r="AH67" s="260">
        <f t="shared" si="45"/>
        <v>0.5999999999999999</v>
      </c>
      <c r="AI67" s="260">
        <f t="shared" si="45"/>
        <v>2.4</v>
      </c>
      <c r="AJ67" s="260">
        <f t="shared" si="45"/>
        <v>4.3999999999999995</v>
      </c>
      <c r="AK67" s="260">
        <f t="shared" si="45"/>
        <v>7.6</v>
      </c>
      <c r="AL67" s="260">
        <f t="shared" si="45"/>
        <v>8.6</v>
      </c>
      <c r="AM67" s="260">
        <f t="shared" si="45"/>
        <v>8.4</v>
      </c>
      <c r="AN67" s="260">
        <f t="shared" si="45"/>
        <v>8.418637656903766</v>
      </c>
      <c r="AO67" s="260">
        <f t="shared" si="45"/>
        <v>8.297246861924688</v>
      </c>
      <c r="AP67" s="260">
        <f t="shared" si="45"/>
        <v>8.684610878661088</v>
      </c>
      <c r="AQ67" s="260">
        <f t="shared" si="45"/>
        <v>8.130410041841005</v>
      </c>
      <c r="AR67" s="260">
        <f t="shared" si="45"/>
        <v>8.115832635983264</v>
      </c>
      <c r="AS67" s="260">
        <f t="shared" si="46"/>
        <v>4.46</v>
      </c>
      <c r="AT67" s="260">
        <f t="shared" si="46"/>
        <v>1</v>
      </c>
      <c r="AU67" s="260">
        <f t="shared" si="47"/>
        <v>1.5766</v>
      </c>
      <c r="AV67" s="260">
        <f t="shared" si="48"/>
        <v>1.5766</v>
      </c>
    </row>
    <row r="68" spans="24:48" ht="18.75">
      <c r="X68" s="379"/>
      <c r="Y68" s="374" t="s">
        <v>167</v>
      </c>
      <c r="Z68" s="63"/>
      <c r="AA68" s="260">
        <f t="shared" si="45"/>
        <v>-1</v>
      </c>
      <c r="AB68" s="260">
        <f t="shared" si="45"/>
        <v>-1</v>
      </c>
      <c r="AC68" s="260">
        <f t="shared" si="45"/>
        <v>-1</v>
      </c>
      <c r="AD68" s="260">
        <f t="shared" si="45"/>
        <v>-1</v>
      </c>
      <c r="AE68" s="260">
        <f t="shared" si="45"/>
        <v>-1</v>
      </c>
      <c r="AF68" s="260">
        <f aca="true" t="shared" si="49" ref="AF68:AR68">AF22/$Z22-1</f>
        <v>0</v>
      </c>
      <c r="AG68" s="260">
        <f t="shared" si="49"/>
        <v>-0.1116751269035533</v>
      </c>
      <c r="AH68" s="260">
        <f t="shared" si="49"/>
        <v>-0.4517766497461929</v>
      </c>
      <c r="AI68" s="260">
        <f t="shared" si="49"/>
        <v>-0.5532994923857868</v>
      </c>
      <c r="AJ68" s="260">
        <f t="shared" si="49"/>
        <v>-0.6751269035532995</v>
      </c>
      <c r="AK68" s="260">
        <f t="shared" si="49"/>
        <v>-0.817258883248731</v>
      </c>
      <c r="AL68" s="260">
        <f t="shared" si="49"/>
        <v>-0.8324873096446701</v>
      </c>
      <c r="AM68" s="260">
        <f t="shared" si="49"/>
        <v>-0.817258883248731</v>
      </c>
      <c r="AN68" s="260">
        <f t="shared" si="49"/>
        <v>-0.8274111675126904</v>
      </c>
      <c r="AO68" s="260">
        <f t="shared" si="49"/>
        <v>-0.8375634517766497</v>
      </c>
      <c r="AP68" s="260">
        <f t="shared" si="49"/>
        <v>-0.7928934010152284</v>
      </c>
      <c r="AQ68" s="260">
        <f t="shared" si="49"/>
        <v>-0.7097969543147208</v>
      </c>
      <c r="AR68" s="260">
        <f t="shared" si="49"/>
        <v>-0.7453807106598984</v>
      </c>
      <c r="AS68" s="260">
        <f t="shared" si="46"/>
        <v>-0.7263959390862944</v>
      </c>
      <c r="AT68" s="260">
        <f t="shared" si="46"/>
        <v>-0.9446700507614213</v>
      </c>
      <c r="AU68" s="260">
        <f t="shared" si="47"/>
        <v>-0.9578680203045685</v>
      </c>
      <c r="AV68" s="260">
        <f t="shared" si="48"/>
        <v>-0.9578680203045685</v>
      </c>
    </row>
    <row r="69" spans="24:48" ht="14.25">
      <c r="X69" s="379"/>
      <c r="Y69" s="374" t="s">
        <v>168</v>
      </c>
      <c r="Z69" s="63"/>
      <c r="AA69" s="260">
        <f aca="true" t="shared" si="50" ref="AA69:AR71">AA23/$Z23-1</f>
        <v>-1</v>
      </c>
      <c r="AB69" s="260">
        <f t="shared" si="50"/>
        <v>-1</v>
      </c>
      <c r="AC69" s="260">
        <f t="shared" si="50"/>
        <v>-1</v>
      </c>
      <c r="AD69" s="260">
        <f t="shared" si="50"/>
        <v>-1</v>
      </c>
      <c r="AE69" s="260">
        <f t="shared" si="50"/>
        <v>-1</v>
      </c>
      <c r="AF69" s="260">
        <f t="shared" si="50"/>
        <v>0.026219711268121726</v>
      </c>
      <c r="AG69" s="260">
        <f t="shared" si="50"/>
        <v>0.3016018489565415</v>
      </c>
      <c r="AH69" s="260">
        <f t="shared" si="50"/>
        <v>0.6053889506161083</v>
      </c>
      <c r="AI69" s="260">
        <f t="shared" si="50"/>
        <v>0.6970972674018172</v>
      </c>
      <c r="AJ69" s="260">
        <f t="shared" si="50"/>
        <v>0.8581775278877688</v>
      </c>
      <c r="AK69" s="260">
        <f t="shared" si="50"/>
        <v>1.0460818391610833</v>
      </c>
      <c r="AL69" s="260">
        <f t="shared" si="50"/>
        <v>0.6371262854232991</v>
      </c>
      <c r="AM69" s="260">
        <f t="shared" si="50"/>
        <v>0.7280986810124856</v>
      </c>
      <c r="AN69" s="260">
        <f t="shared" si="50"/>
        <v>0.6996777603756705</v>
      </c>
      <c r="AO69" s="260">
        <f t="shared" si="50"/>
        <v>0.8040978497715989</v>
      </c>
      <c r="AP69" s="260">
        <f t="shared" si="50"/>
        <v>0.5754383738234601</v>
      </c>
      <c r="AQ69" s="260">
        <f t="shared" si="50"/>
        <v>0.3091366526307098</v>
      </c>
      <c r="AR69" s="260">
        <f t="shared" si="50"/>
        <v>0.08824822723906278</v>
      </c>
      <c r="AS69" s="260">
        <f t="shared" si="46"/>
        <v>-0.1339721725568671</v>
      </c>
      <c r="AT69" s="260">
        <f t="shared" si="46"/>
        <v>-0.4487214116351147</v>
      </c>
      <c r="AU69" s="260">
        <f t="shared" si="47"/>
        <v>-0.35998161953178265</v>
      </c>
      <c r="AV69" s="260">
        <f t="shared" si="48"/>
        <v>-0.35998161953178265</v>
      </c>
    </row>
    <row r="70" spans="24:48" ht="15" thickBot="1">
      <c r="X70" s="381"/>
      <c r="Y70" s="382" t="s">
        <v>169</v>
      </c>
      <c r="Z70" s="74"/>
      <c r="AA70" s="263">
        <f t="shared" si="50"/>
        <v>-1</v>
      </c>
      <c r="AB70" s="263">
        <f t="shared" si="50"/>
        <v>-1</v>
      </c>
      <c r="AC70" s="263">
        <f t="shared" si="50"/>
        <v>-1</v>
      </c>
      <c r="AD70" s="263">
        <f t="shared" si="50"/>
        <v>-1</v>
      </c>
      <c r="AE70" s="263">
        <f t="shared" si="50"/>
        <v>-1</v>
      </c>
      <c r="AF70" s="263">
        <f t="shared" si="50"/>
        <v>0.0003475993917010367</v>
      </c>
      <c r="AG70" s="263">
        <f t="shared" si="50"/>
        <v>0.07060612643927877</v>
      </c>
      <c r="AH70" s="263">
        <f t="shared" si="50"/>
        <v>-0.04918531392570058</v>
      </c>
      <c r="AI70" s="263">
        <f t="shared" si="50"/>
        <v>-0.15935259613295683</v>
      </c>
      <c r="AJ70" s="263">
        <f t="shared" si="50"/>
        <v>-0.5371974980842946</v>
      </c>
      <c r="AK70" s="263">
        <f t="shared" si="50"/>
        <v>-0.7227503983667192</v>
      </c>
      <c r="AL70" s="263">
        <f t="shared" si="50"/>
        <v>-0.7976605215627064</v>
      </c>
      <c r="AM70" s="263">
        <f t="shared" si="50"/>
        <v>-0.8459071171520848</v>
      </c>
      <c r="AN70" s="263">
        <f t="shared" si="50"/>
        <v>-0.8685190756983121</v>
      </c>
      <c r="AO70" s="263">
        <f t="shared" si="50"/>
        <v>-0.8876593126003869</v>
      </c>
      <c r="AP70" s="263">
        <f t="shared" si="50"/>
        <v>-0.914299024558297</v>
      </c>
      <c r="AQ70" s="263">
        <f t="shared" si="50"/>
        <v>-0.9078650998030209</v>
      </c>
      <c r="AR70" s="263">
        <f t="shared" si="50"/>
        <v>-0.9161537386477985</v>
      </c>
      <c r="AS70" s="263">
        <f t="shared" si="46"/>
        <v>-0.9180032669252451</v>
      </c>
      <c r="AT70" s="263">
        <f t="shared" si="46"/>
        <v>-0.9322385709883585</v>
      </c>
      <c r="AU70" s="263">
        <f t="shared" si="47"/>
        <v>-0.9407113061610719</v>
      </c>
      <c r="AV70" s="263">
        <f t="shared" si="48"/>
        <v>-0.9407113061610719</v>
      </c>
    </row>
    <row r="71" spans="2:48" ht="15" thickTop="1">
      <c r="B71" s="1" t="s">
        <v>129</v>
      </c>
      <c r="X71" s="383" t="s">
        <v>170</v>
      </c>
      <c r="Y71" s="384"/>
      <c r="Z71" s="264"/>
      <c r="AA71" s="265">
        <f t="shared" si="50"/>
        <v>-1</v>
      </c>
      <c r="AB71" s="265">
        <f t="shared" si="50"/>
        <v>-1</v>
      </c>
      <c r="AC71" s="265">
        <f t="shared" si="50"/>
        <v>-1</v>
      </c>
      <c r="AD71" s="265">
        <f t="shared" si="50"/>
        <v>-1</v>
      </c>
      <c r="AE71" s="265">
        <f t="shared" si="50"/>
        <v>-1</v>
      </c>
      <c r="AF71" s="265">
        <f>AF25/$Z25-1</f>
        <v>0.005381462119265157</v>
      </c>
      <c r="AG71" s="265">
        <f t="shared" si="50"/>
        <v>0.02027948766897114</v>
      </c>
      <c r="AH71" s="265">
        <f t="shared" si="50"/>
        <v>-0.0023185145788273687</v>
      </c>
      <c r="AI71" s="265">
        <f t="shared" si="50"/>
        <v>-0.09249765452585623</v>
      </c>
      <c r="AJ71" s="265">
        <f t="shared" si="50"/>
        <v>-0.22557975246276374</v>
      </c>
      <c r="AK71" s="265">
        <f t="shared" si="50"/>
        <v>-0.30629368159138626</v>
      </c>
      <c r="AL71" s="265">
        <f t="shared" si="50"/>
        <v>-0.4132677265047362</v>
      </c>
      <c r="AM71" s="265">
        <f t="shared" si="50"/>
        <v>-0.47914909205401834</v>
      </c>
      <c r="AN71" s="265">
        <f t="shared" si="50"/>
        <v>-0.488204228796597</v>
      </c>
      <c r="AO71" s="265">
        <f t="shared" si="50"/>
        <v>-0.5481882686654393</v>
      </c>
      <c r="AP71" s="265">
        <f t="shared" si="50"/>
        <v>-0.5637869498349126</v>
      </c>
      <c r="AQ71" s="265">
        <f t="shared" si="50"/>
        <v>-0.5317356308792401</v>
      </c>
      <c r="AR71" s="265">
        <f t="shared" si="50"/>
        <v>-0.5291985259207527</v>
      </c>
      <c r="AS71" s="265">
        <f t="shared" si="46"/>
        <v>-0.5367646883075966</v>
      </c>
      <c r="AT71" s="265">
        <f t="shared" si="46"/>
        <v>-0.5765822984645204</v>
      </c>
      <c r="AU71" s="265">
        <f t="shared" si="47"/>
        <v>-0.5404223345572674</v>
      </c>
      <c r="AV71" s="265">
        <f t="shared" si="48"/>
        <v>-0.5404203176920744</v>
      </c>
    </row>
    <row r="72" ht="14.25"/>
    <row r="73" ht="14.25">
      <c r="X73" s="366" t="s">
        <v>173</v>
      </c>
    </row>
    <row r="74" spans="24:48" ht="28.5">
      <c r="X74" s="367"/>
      <c r="Y74" s="368"/>
      <c r="Z74" s="316" t="s">
        <v>101</v>
      </c>
      <c r="AA74" s="317" t="e">
        <f aca="true" t="shared" si="51" ref="AA74:AP74">Z74+1</f>
        <v>#VALUE!</v>
      </c>
      <c r="AB74" s="317" t="e">
        <f t="shared" si="51"/>
        <v>#VALUE!</v>
      </c>
      <c r="AC74" s="317" t="e">
        <f t="shared" si="51"/>
        <v>#VALUE!</v>
      </c>
      <c r="AD74" s="317" t="e">
        <f t="shared" si="51"/>
        <v>#VALUE!</v>
      </c>
      <c r="AE74" s="317" t="e">
        <f t="shared" si="51"/>
        <v>#VALUE!</v>
      </c>
      <c r="AF74" s="317">
        <v>1995</v>
      </c>
      <c r="AG74" s="317">
        <f t="shared" si="51"/>
        <v>1996</v>
      </c>
      <c r="AH74" s="317">
        <f t="shared" si="51"/>
        <v>1997</v>
      </c>
      <c r="AI74" s="317">
        <f t="shared" si="51"/>
        <v>1998</v>
      </c>
      <c r="AJ74" s="317">
        <f t="shared" si="51"/>
        <v>1999</v>
      </c>
      <c r="AK74" s="317">
        <f t="shared" si="51"/>
        <v>2000</v>
      </c>
      <c r="AL74" s="317">
        <f t="shared" si="51"/>
        <v>2001</v>
      </c>
      <c r="AM74" s="317">
        <f t="shared" si="51"/>
        <v>2002</v>
      </c>
      <c r="AN74" s="317">
        <f t="shared" si="51"/>
        <v>2003</v>
      </c>
      <c r="AO74" s="317">
        <f t="shared" si="51"/>
        <v>2004</v>
      </c>
      <c r="AP74" s="317">
        <f t="shared" si="51"/>
        <v>2005</v>
      </c>
      <c r="AQ74" s="317">
        <f>AP74+1</f>
        <v>2006</v>
      </c>
      <c r="AR74" s="317">
        <f>AQ74+1</f>
        <v>2007</v>
      </c>
      <c r="AS74" s="318">
        <v>2008</v>
      </c>
      <c r="AT74" s="318">
        <v>2009</v>
      </c>
      <c r="AU74" s="318">
        <v>2010</v>
      </c>
      <c r="AV74" s="318" t="s">
        <v>202</v>
      </c>
    </row>
    <row r="75" spans="24:48" ht="15">
      <c r="X75" s="369" t="s">
        <v>126</v>
      </c>
      <c r="Y75" s="370"/>
      <c r="Z75" s="259"/>
      <c r="AA75" s="249" t="e">
        <f aca="true" t="shared" si="52" ref="AA75:AE79">AA29/$Z29-1</f>
        <v>#DIV/0!</v>
      </c>
      <c r="AB75" s="249" t="e">
        <f t="shared" si="52"/>
        <v>#DIV/0!</v>
      </c>
      <c r="AC75" s="249" t="e">
        <f t="shared" si="52"/>
        <v>#DIV/0!</v>
      </c>
      <c r="AD75" s="249" t="e">
        <f t="shared" si="52"/>
        <v>#DIV/0!</v>
      </c>
      <c r="AE75" s="249" t="e">
        <f t="shared" si="52"/>
        <v>#DIV/0!</v>
      </c>
      <c r="AF75" s="259"/>
      <c r="AG75" s="249">
        <f>AG6/AF6-1</f>
        <v>-0.017471251505902896</v>
      </c>
      <c r="AH75" s="249">
        <f aca="true" t="shared" si="53" ref="AH75:AT75">AH6/AG6-1</f>
        <v>-5.4426602978052685E-05</v>
      </c>
      <c r="AI75" s="249">
        <f t="shared" si="53"/>
        <v>-0.02457412945662396</v>
      </c>
      <c r="AJ75" s="249">
        <f t="shared" si="53"/>
        <v>0.026704533645783624</v>
      </c>
      <c r="AK75" s="249">
        <f t="shared" si="53"/>
        <v>-0.056887532658832285</v>
      </c>
      <c r="AL75" s="249">
        <f t="shared" si="53"/>
        <v>-0.140016857339897</v>
      </c>
      <c r="AM75" s="249">
        <f t="shared" si="53"/>
        <v>-0.1530814638854534</v>
      </c>
      <c r="AN75" s="249">
        <f t="shared" si="53"/>
        <v>0.005013951596698485</v>
      </c>
      <c r="AO75" s="249">
        <f t="shared" si="53"/>
        <v>-0.23319792838852815</v>
      </c>
      <c r="AP75" s="249">
        <f t="shared" si="53"/>
        <v>-0.0032475259247404242</v>
      </c>
      <c r="AQ75" s="249">
        <f t="shared" si="53"/>
        <v>0.11636953434345987</v>
      </c>
      <c r="AR75" s="249">
        <f t="shared" si="53"/>
        <v>0.1308975837176658</v>
      </c>
      <c r="AS75" s="249">
        <f t="shared" si="53"/>
        <v>0.15204570252407335</v>
      </c>
      <c r="AT75" s="249">
        <f t="shared" si="53"/>
        <v>0.08209230075152618</v>
      </c>
      <c r="AU75" s="249">
        <f>AU6/AT6-1</f>
        <v>0.1028341970169524</v>
      </c>
      <c r="AV75" s="249">
        <f>AV6/AU6-1</f>
        <v>5.654769355656342E-06</v>
      </c>
    </row>
    <row r="76" spans="24:48" ht="15">
      <c r="X76" s="371"/>
      <c r="Y76" s="372" t="s">
        <v>205</v>
      </c>
      <c r="Z76" s="63"/>
      <c r="AA76" s="182" t="e">
        <f t="shared" si="52"/>
        <v>#DIV/0!</v>
      </c>
      <c r="AB76" s="182" t="e">
        <f t="shared" si="52"/>
        <v>#DIV/0!</v>
      </c>
      <c r="AC76" s="182" t="e">
        <f t="shared" si="52"/>
        <v>#DIV/0!</v>
      </c>
      <c r="AD76" s="182" t="e">
        <f t="shared" si="52"/>
        <v>#DIV/0!</v>
      </c>
      <c r="AE76" s="182" t="e">
        <f t="shared" si="52"/>
        <v>#DIV/0!</v>
      </c>
      <c r="AF76" s="63"/>
      <c r="AG76" s="182">
        <f>AG7/AF7-1</f>
        <v>-0.08068965517241378</v>
      </c>
      <c r="AH76" s="182">
        <f aca="true" t="shared" si="54" ref="AH76:AV76">AH7/AG7-1</f>
        <v>-0.057764441110277565</v>
      </c>
      <c r="AI76" s="182">
        <f t="shared" si="54"/>
        <v>-0.06210191082802552</v>
      </c>
      <c r="AJ76" s="182">
        <f t="shared" si="54"/>
        <v>0.022920203735144362</v>
      </c>
      <c r="AK76" s="182">
        <f t="shared" si="54"/>
        <v>-0.1203319502074689</v>
      </c>
      <c r="AL76" s="182">
        <f t="shared" si="54"/>
        <v>-0.24716981132075466</v>
      </c>
      <c r="AM76" s="182">
        <f t="shared" si="54"/>
        <v>-0.3471177944862156</v>
      </c>
      <c r="AN76" s="182">
        <f t="shared" si="54"/>
        <v>-0.17600767754318614</v>
      </c>
      <c r="AO76" s="182">
        <f t="shared" si="54"/>
        <v>-0.7973445143256465</v>
      </c>
      <c r="AP76" s="182">
        <f t="shared" si="54"/>
        <v>-0.5448275862068965</v>
      </c>
      <c r="AQ76" s="182">
        <f t="shared" si="54"/>
        <v>0.41792929292929304</v>
      </c>
      <c r="AR76" s="182">
        <f t="shared" si="54"/>
        <v>-0.6687444345503116</v>
      </c>
      <c r="AS76" s="182">
        <f t="shared" si="54"/>
        <v>1.1559139784946235</v>
      </c>
      <c r="AT76" s="182">
        <f t="shared" si="54"/>
        <v>-0.9152119700748129</v>
      </c>
      <c r="AU76" s="182">
        <f t="shared" si="54"/>
        <v>0.05882352941176472</v>
      </c>
      <c r="AV76" s="182">
        <f t="shared" si="54"/>
        <v>0</v>
      </c>
    </row>
    <row r="77" spans="24:48" ht="15">
      <c r="X77" s="371"/>
      <c r="Y77" s="373" t="s">
        <v>128</v>
      </c>
      <c r="Z77" s="63"/>
      <c r="AA77" s="182" t="e">
        <f t="shared" si="52"/>
        <v>#DIV/0!</v>
      </c>
      <c r="AB77" s="182" t="e">
        <f t="shared" si="52"/>
        <v>#DIV/0!</v>
      </c>
      <c r="AC77" s="182" t="e">
        <f t="shared" si="52"/>
        <v>#DIV/0!</v>
      </c>
      <c r="AD77" s="182" t="e">
        <f t="shared" si="52"/>
        <v>#DIV/0!</v>
      </c>
      <c r="AE77" s="182" t="e">
        <f t="shared" si="52"/>
        <v>#DIV/0!</v>
      </c>
      <c r="AF77" s="63"/>
      <c r="AG77" s="182">
        <f>AG8/AF8-1</f>
        <v>-0.04977963658782458</v>
      </c>
      <c r="AH77" s="182">
        <f aca="true" t="shared" si="55" ref="AH77:AV77">AH8/AG8-1</f>
        <v>-0.1609456923913235</v>
      </c>
      <c r="AI77" s="182">
        <f t="shared" si="55"/>
        <v>-0.29248935447634483</v>
      </c>
      <c r="AJ77" s="182">
        <f t="shared" si="55"/>
        <v>-0.401634986042802</v>
      </c>
      <c r="AK77" s="182">
        <f t="shared" si="55"/>
        <v>0.5910684092956673</v>
      </c>
      <c r="AL77" s="182">
        <f t="shared" si="55"/>
        <v>0.46148565577744205</v>
      </c>
      <c r="AM77" s="182">
        <f t="shared" si="55"/>
        <v>-0.042212892884817554</v>
      </c>
      <c r="AN77" s="182">
        <f t="shared" si="55"/>
        <v>0.20993513816042864</v>
      </c>
      <c r="AO77" s="182">
        <f t="shared" si="55"/>
        <v>0.03468585338374264</v>
      </c>
      <c r="AP77" s="182">
        <f t="shared" si="55"/>
        <v>-0.21943705487364928</v>
      </c>
      <c r="AQ77" s="182">
        <f t="shared" si="55"/>
        <v>-0.2024367146032754</v>
      </c>
      <c r="AR77" s="182">
        <f t="shared" si="55"/>
        <v>-0.004639323689702102</v>
      </c>
      <c r="AS77" s="182">
        <f t="shared" si="55"/>
        <v>-0.1705299550691819</v>
      </c>
      <c r="AT77" s="182">
        <f t="shared" si="55"/>
        <v>-0.2147821219428181</v>
      </c>
      <c r="AU77" s="182">
        <f t="shared" si="55"/>
        <v>-0.5271853870661716</v>
      </c>
      <c r="AV77" s="182">
        <f t="shared" si="55"/>
        <v>0</v>
      </c>
    </row>
    <row r="78" spans="24:48" ht="15">
      <c r="X78" s="371"/>
      <c r="Y78" s="372" t="s">
        <v>156</v>
      </c>
      <c r="Z78" s="63"/>
      <c r="AA78" s="182" t="e">
        <f t="shared" si="52"/>
        <v>#DIV/0!</v>
      </c>
      <c r="AB78" s="182" t="e">
        <f t="shared" si="52"/>
        <v>#DIV/0!</v>
      </c>
      <c r="AC78" s="182" t="e">
        <f t="shared" si="52"/>
        <v>#DIV/0!</v>
      </c>
      <c r="AD78" s="182" t="e">
        <f t="shared" si="52"/>
        <v>#DIV/0!</v>
      </c>
      <c r="AE78" s="182" t="e">
        <f t="shared" si="52"/>
        <v>#DIV/0!</v>
      </c>
      <c r="AF78" s="63"/>
      <c r="AG78" s="182">
        <f>AG9/AF9-1</f>
        <v>0.43609755384344595</v>
      </c>
      <c r="AH78" s="182">
        <f aca="true" t="shared" si="56" ref="AH78:AV78">AH9/AG9-1</f>
        <v>0.3115546367345008</v>
      </c>
      <c r="AI78" s="182">
        <f t="shared" si="56"/>
        <v>0.21903531906119333</v>
      </c>
      <c r="AJ78" s="182">
        <f t="shared" si="56"/>
        <v>0.1822149949191758</v>
      </c>
      <c r="AK78" s="182">
        <f t="shared" si="56"/>
        <v>0.17857766394278562</v>
      </c>
      <c r="AL78" s="182">
        <f t="shared" si="56"/>
        <v>0.19825356380226444</v>
      </c>
      <c r="AM78" s="182">
        <f t="shared" si="56"/>
        <v>0.2321129631609109</v>
      </c>
      <c r="AN78" s="182">
        <f t="shared" si="56"/>
        <v>0.23868654584174065</v>
      </c>
      <c r="AO78" s="182">
        <f t="shared" si="56"/>
        <v>0.25679663374361783</v>
      </c>
      <c r="AP78" s="182">
        <f t="shared" si="56"/>
        <v>0.2407222131540243</v>
      </c>
      <c r="AQ78" s="182">
        <f t="shared" si="56"/>
        <v>0.2100056930557206</v>
      </c>
      <c r="AR78" s="182">
        <f t="shared" si="56"/>
        <v>0.23362457783959045</v>
      </c>
      <c r="AS78" s="182">
        <f t="shared" si="56"/>
        <v>0.1594141098235622</v>
      </c>
      <c r="AT78" s="182">
        <f t="shared" si="56"/>
        <v>0.14053536667967892</v>
      </c>
      <c r="AU78" s="182">
        <f t="shared" si="56"/>
        <v>0.12914862455073184</v>
      </c>
      <c r="AV78" s="182">
        <f t="shared" si="56"/>
        <v>0</v>
      </c>
    </row>
    <row r="79" spans="24:48" ht="15">
      <c r="X79" s="371"/>
      <c r="Y79" s="372" t="s">
        <v>157</v>
      </c>
      <c r="Z79" s="63"/>
      <c r="AA79" s="182" t="e">
        <f t="shared" si="52"/>
        <v>#DIV/0!</v>
      </c>
      <c r="AB79" s="182" t="e">
        <f t="shared" si="52"/>
        <v>#DIV/0!</v>
      </c>
      <c r="AC79" s="182" t="e">
        <f t="shared" si="52"/>
        <v>#DIV/0!</v>
      </c>
      <c r="AD79" s="182" t="e">
        <f t="shared" si="52"/>
        <v>#DIV/0!</v>
      </c>
      <c r="AE79" s="182" t="e">
        <f t="shared" si="52"/>
        <v>#DIV/0!</v>
      </c>
      <c r="AF79" s="63"/>
      <c r="AG79" s="182">
        <f>AG10/AF10-1</f>
        <v>-0.08951655746414022</v>
      </c>
      <c r="AH79" s="182">
        <f aca="true" t="shared" si="57" ref="AH79:AV79">AH10/AG10-1</f>
        <v>0.034863366721773925</v>
      </c>
      <c r="AI79" s="182">
        <f t="shared" si="57"/>
        <v>-0.03796457266362829</v>
      </c>
      <c r="AJ79" s="182">
        <f t="shared" si="57"/>
        <v>0.00952380952380949</v>
      </c>
      <c r="AK79" s="182">
        <f t="shared" si="57"/>
        <v>0.06509433962264155</v>
      </c>
      <c r="AL79" s="182">
        <f t="shared" si="57"/>
        <v>-0.0678624151166225</v>
      </c>
      <c r="AM79" s="182">
        <f t="shared" si="57"/>
        <v>0.08825998131225954</v>
      </c>
      <c r="AN79" s="182">
        <f t="shared" si="57"/>
        <v>0.48829966819954596</v>
      </c>
      <c r="AO79" s="182">
        <f t="shared" si="57"/>
        <v>-0.09350738241908685</v>
      </c>
      <c r="AP79" s="182">
        <f t="shared" si="57"/>
        <v>-0.47509896771549065</v>
      </c>
      <c r="AQ79" s="182">
        <f t="shared" si="57"/>
        <v>-0.019193621306152764</v>
      </c>
      <c r="AR79" s="182">
        <f t="shared" si="57"/>
        <v>0.020658732819309522</v>
      </c>
      <c r="AS79" s="182">
        <f t="shared" si="57"/>
        <v>-0.09557827318635304</v>
      </c>
      <c r="AT79" s="182">
        <f t="shared" si="57"/>
        <v>0.013277951790821252</v>
      </c>
      <c r="AU79" s="182">
        <f t="shared" si="57"/>
        <v>0.002710391326747663</v>
      </c>
      <c r="AV79" s="182">
        <f t="shared" si="57"/>
        <v>0</v>
      </c>
    </row>
    <row r="80" spans="24:48" ht="15">
      <c r="X80" s="371"/>
      <c r="Y80" s="374" t="s">
        <v>158</v>
      </c>
      <c r="Z80" s="63"/>
      <c r="AA80" s="260"/>
      <c r="AB80" s="260"/>
      <c r="AC80" s="260"/>
      <c r="AD80" s="260"/>
      <c r="AE80" s="260"/>
      <c r="AF80" s="63"/>
      <c r="AG80" s="311" t="s">
        <v>174</v>
      </c>
      <c r="AH80" s="182">
        <f aca="true" t="shared" si="58" ref="AH80:AH87">AH11/AG11-1</f>
        <v>1.7182817999999997</v>
      </c>
      <c r="AI80" s="182">
        <f aca="true" t="shared" si="59" ref="AI80:AV80">AI11/AH11-1</f>
        <v>1.7182818000000002</v>
      </c>
      <c r="AJ80" s="182">
        <f t="shared" si="59"/>
        <v>1.0753952226105268</v>
      </c>
      <c r="AK80" s="182">
        <f t="shared" si="59"/>
        <v>0.22852751947016658</v>
      </c>
      <c r="AL80" s="182">
        <f t="shared" si="59"/>
        <v>0.15727548757433207</v>
      </c>
      <c r="AM80" s="182">
        <f t="shared" si="59"/>
        <v>0.11772324366993003</v>
      </c>
      <c r="AN80" s="182">
        <f t="shared" si="59"/>
        <v>0.09290247891141634</v>
      </c>
      <c r="AO80" s="182">
        <f t="shared" si="59"/>
        <v>0.07101670691650419</v>
      </c>
      <c r="AP80" s="182">
        <f t="shared" si="59"/>
        <v>0.049113163061285325</v>
      </c>
      <c r="AQ80" s="182">
        <f t="shared" si="59"/>
        <v>0.01778344205270077</v>
      </c>
      <c r="AR80" s="182">
        <f t="shared" si="59"/>
        <v>0.0346294178737665</v>
      </c>
      <c r="AS80" s="182">
        <f t="shared" si="59"/>
        <v>0.01782425703989654</v>
      </c>
      <c r="AT80" s="182">
        <f t="shared" si="59"/>
        <v>0.030959427493832736</v>
      </c>
      <c r="AU80" s="182">
        <f t="shared" si="59"/>
        <v>0.026504652547710617</v>
      </c>
      <c r="AV80" s="182">
        <f t="shared" si="59"/>
        <v>0.015364118435542196</v>
      </c>
    </row>
    <row r="81" spans="24:48" ht="15">
      <c r="X81" s="371"/>
      <c r="Y81" s="374" t="s">
        <v>159</v>
      </c>
      <c r="Z81" s="63"/>
      <c r="AA81" s="260" t="e">
        <f aca="true" t="shared" si="60" ref="AA81:AE87">AA35/$Z35-1</f>
        <v>#DIV/0!</v>
      </c>
      <c r="AB81" s="260" t="e">
        <f t="shared" si="60"/>
        <v>#DIV/0!</v>
      </c>
      <c r="AC81" s="260" t="e">
        <f t="shared" si="60"/>
        <v>#DIV/0!</v>
      </c>
      <c r="AD81" s="260" t="e">
        <f t="shared" si="60"/>
        <v>#DIV/0!</v>
      </c>
      <c r="AE81" s="260" t="e">
        <f t="shared" si="60"/>
        <v>#DIV/0!</v>
      </c>
      <c r="AF81" s="63"/>
      <c r="AG81" s="260">
        <f aca="true" t="shared" si="61" ref="AG81:AG87">AG12/AF12-1</f>
        <v>0.5261904761904761</v>
      </c>
      <c r="AH81" s="260">
        <f t="shared" si="58"/>
        <v>0.2708580343213729</v>
      </c>
      <c r="AI81" s="260">
        <f aca="true" t="shared" si="62" ref="AI81:AV81">AI12/AH12-1</f>
        <v>0.0808966143723453</v>
      </c>
      <c r="AJ81" s="260">
        <f t="shared" si="62"/>
        <v>-0.01794394221596307</v>
      </c>
      <c r="AK81" s="260">
        <f t="shared" si="62"/>
        <v>0.00854380608751959</v>
      </c>
      <c r="AL81" s="260">
        <f t="shared" si="62"/>
        <v>-0.053200538677108056</v>
      </c>
      <c r="AM81" s="260">
        <f t="shared" si="62"/>
        <v>-0.00013005102919205758</v>
      </c>
      <c r="AN81" s="260">
        <f t="shared" si="62"/>
        <v>-0.0357780019700259</v>
      </c>
      <c r="AO81" s="260">
        <f t="shared" si="62"/>
        <v>-0.16916697620180488</v>
      </c>
      <c r="AP81" s="260">
        <f t="shared" si="62"/>
        <v>-0.2687335255603287</v>
      </c>
      <c r="AQ81" s="260">
        <f t="shared" si="62"/>
        <v>-0.32757868245065813</v>
      </c>
      <c r="AR81" s="260">
        <f t="shared" si="62"/>
        <v>-0.1960491820494602</v>
      </c>
      <c r="AS81" s="260">
        <f t="shared" si="62"/>
        <v>0.046829271622202295</v>
      </c>
      <c r="AT81" s="260">
        <f t="shared" si="62"/>
        <v>-0.09026627065941484</v>
      </c>
      <c r="AU81" s="260">
        <f t="shared" si="62"/>
        <v>-0.20902811244979913</v>
      </c>
      <c r="AV81" s="260">
        <f t="shared" si="62"/>
        <v>0</v>
      </c>
    </row>
    <row r="82" spans="24:48" ht="15">
      <c r="X82" s="371"/>
      <c r="Y82" s="374" t="s">
        <v>160</v>
      </c>
      <c r="Z82" s="63"/>
      <c r="AA82" s="260" t="e">
        <f t="shared" si="60"/>
        <v>#DIV/0!</v>
      </c>
      <c r="AB82" s="260" t="e">
        <f t="shared" si="60"/>
        <v>#DIV/0!</v>
      </c>
      <c r="AC82" s="260" t="e">
        <f t="shared" si="60"/>
        <v>#DIV/0!</v>
      </c>
      <c r="AD82" s="260" t="e">
        <f t="shared" si="60"/>
        <v>#DIV/0!</v>
      </c>
      <c r="AE82" s="260" t="e">
        <f t="shared" si="60"/>
        <v>#DIV/0!</v>
      </c>
      <c r="AF82" s="63"/>
      <c r="AG82" s="260">
        <f t="shared" si="61"/>
        <v>-0.03593924144522609</v>
      </c>
      <c r="AH82" s="260">
        <f t="shared" si="58"/>
        <v>0.12011605525015279</v>
      </c>
      <c r="AI82" s="260">
        <f aca="true" t="shared" si="63" ref="AI82:AV82">AI13/AH13-1</f>
        <v>-0.060067001517263185</v>
      </c>
      <c r="AJ82" s="260">
        <f t="shared" si="63"/>
        <v>0.0351877172937185</v>
      </c>
      <c r="AK82" s="260">
        <f t="shared" si="63"/>
        <v>0.0464255159234761</v>
      </c>
      <c r="AL82" s="260">
        <f t="shared" si="63"/>
        <v>-0.2241316384886034</v>
      </c>
      <c r="AM82" s="260">
        <f t="shared" si="63"/>
        <v>-0.017732160678917697</v>
      </c>
      <c r="AN82" s="260">
        <f t="shared" si="63"/>
        <v>-0.03188383677816209</v>
      </c>
      <c r="AO82" s="260">
        <f t="shared" si="63"/>
        <v>0.13577710561366274</v>
      </c>
      <c r="AP82" s="260">
        <f t="shared" si="63"/>
        <v>-0.030320158465462876</v>
      </c>
      <c r="AQ82" s="260">
        <f t="shared" si="63"/>
        <v>0.08878699651744992</v>
      </c>
      <c r="AR82" s="260">
        <f t="shared" si="63"/>
        <v>0.07095572249888593</v>
      </c>
      <c r="AS82" s="260">
        <f t="shared" si="63"/>
        <v>-0.1143591266642302</v>
      </c>
      <c r="AT82" s="260">
        <f t="shared" si="63"/>
        <v>-0.36598350589596107</v>
      </c>
      <c r="AU82" s="260">
        <f t="shared" si="63"/>
        <v>0.10645123853849903</v>
      </c>
      <c r="AV82" s="260">
        <f t="shared" si="63"/>
        <v>0</v>
      </c>
    </row>
    <row r="83" spans="24:48" ht="15">
      <c r="X83" s="375" t="s">
        <v>127</v>
      </c>
      <c r="Y83" s="376"/>
      <c r="Z83" s="261"/>
      <c r="AA83" s="262" t="e">
        <f t="shared" si="60"/>
        <v>#DIV/0!</v>
      </c>
      <c r="AB83" s="262" t="e">
        <f t="shared" si="60"/>
        <v>#DIV/0!</v>
      </c>
      <c r="AC83" s="262" t="e">
        <f t="shared" si="60"/>
        <v>#DIV/0!</v>
      </c>
      <c r="AD83" s="262" t="e">
        <f t="shared" si="60"/>
        <v>#DIV/0!</v>
      </c>
      <c r="AE83" s="262" t="e">
        <f t="shared" si="60"/>
        <v>#DIV/0!</v>
      </c>
      <c r="AF83" s="261"/>
      <c r="AG83" s="262">
        <f t="shared" si="61"/>
        <v>0.03810656830536252</v>
      </c>
      <c r="AH83" s="262">
        <f t="shared" si="58"/>
        <v>0.0934589157397181</v>
      </c>
      <c r="AI83" s="262">
        <f aca="true" t="shared" si="64" ref="AI83:AV83">AI14/AH14-1</f>
        <v>-0.17029782314591546</v>
      </c>
      <c r="AJ83" s="262">
        <f t="shared" si="64"/>
        <v>-0.22490068820398268</v>
      </c>
      <c r="AK83" s="262">
        <f t="shared" si="64"/>
        <v>-0.08426783653630832</v>
      </c>
      <c r="AL83" s="262">
        <f t="shared" si="64"/>
        <v>-0.1698804584957191</v>
      </c>
      <c r="AM83" s="262">
        <f t="shared" si="64"/>
        <v>-0.06508131324947031</v>
      </c>
      <c r="AN83" s="262">
        <f t="shared" si="64"/>
        <v>-0.02795991611218418</v>
      </c>
      <c r="AO83" s="262">
        <f t="shared" si="64"/>
        <v>0.04133551842197236</v>
      </c>
      <c r="AP83" s="262">
        <f t="shared" si="64"/>
        <v>-0.06368161101990666</v>
      </c>
      <c r="AQ83" s="262">
        <f t="shared" si="64"/>
        <v>0.04479864388273547</v>
      </c>
      <c r="AR83" s="262">
        <f t="shared" si="64"/>
        <v>-0.12353597157450524</v>
      </c>
      <c r="AS83" s="262">
        <f t="shared" si="64"/>
        <v>-0.2798040273765525</v>
      </c>
      <c r="AT83" s="262">
        <f t="shared" si="64"/>
        <v>-0.2923529403401055</v>
      </c>
      <c r="AU83" s="262">
        <f t="shared" si="64"/>
        <v>0.04205120764240999</v>
      </c>
      <c r="AV83" s="262">
        <f t="shared" si="64"/>
        <v>0</v>
      </c>
    </row>
    <row r="84" spans="24:48" ht="15">
      <c r="X84" s="377"/>
      <c r="Y84" s="372" t="s">
        <v>161</v>
      </c>
      <c r="Z84" s="63"/>
      <c r="AA84" s="260" t="e">
        <f t="shared" si="60"/>
        <v>#DIV/0!</v>
      </c>
      <c r="AB84" s="260" t="e">
        <f t="shared" si="60"/>
        <v>#DIV/0!</v>
      </c>
      <c r="AC84" s="260" t="e">
        <f t="shared" si="60"/>
        <v>#DIV/0!</v>
      </c>
      <c r="AD84" s="260" t="e">
        <f t="shared" si="60"/>
        <v>#DIV/0!</v>
      </c>
      <c r="AE84" s="260" t="e">
        <f t="shared" si="60"/>
        <v>#DIV/0!</v>
      </c>
      <c r="AF84" s="63"/>
      <c r="AG84" s="260">
        <f t="shared" si="61"/>
        <v>-0.05530928486286646</v>
      </c>
      <c r="AH84" s="260">
        <f t="shared" si="58"/>
        <v>-0.09783114315618113</v>
      </c>
      <c r="AI84" s="260">
        <f aca="true" t="shared" si="65" ref="AI84:AV84">AI15/AH15-1</f>
        <v>-0.16884958359612734</v>
      </c>
      <c r="AJ84" s="260">
        <f t="shared" si="65"/>
        <v>-0.4104575163398694</v>
      </c>
      <c r="AK84" s="260">
        <f t="shared" si="65"/>
        <v>-0.38930437070164214</v>
      </c>
      <c r="AL84" s="260">
        <f t="shared" si="65"/>
        <v>-0.11567465362216278</v>
      </c>
      <c r="AM84" s="260">
        <f t="shared" si="65"/>
        <v>-0.05675953698356273</v>
      </c>
      <c r="AN84" s="260">
        <f t="shared" si="65"/>
        <v>0.02501426368261539</v>
      </c>
      <c r="AO84" s="260">
        <f t="shared" si="65"/>
        <v>-0.026518965604786948</v>
      </c>
      <c r="AP84" s="260">
        <f t="shared" si="65"/>
        <v>-0.00010607583992394698</v>
      </c>
      <c r="AQ84" s="260">
        <f t="shared" si="65"/>
        <v>0.0014724776025694108</v>
      </c>
      <c r="AR84" s="260">
        <f t="shared" si="65"/>
        <v>-0.008849359871622497</v>
      </c>
      <c r="AS84" s="260">
        <f t="shared" si="65"/>
        <v>-0.0015128593040846239</v>
      </c>
      <c r="AT84" s="260">
        <f t="shared" si="65"/>
        <v>-0.2486103639949797</v>
      </c>
      <c r="AU84" s="260">
        <f t="shared" si="65"/>
        <v>-0.058310464145090224</v>
      </c>
      <c r="AV84" s="260">
        <f t="shared" si="65"/>
        <v>0</v>
      </c>
    </row>
    <row r="85" spans="24:48" ht="15">
      <c r="X85" s="377"/>
      <c r="Y85" s="372" t="s">
        <v>162</v>
      </c>
      <c r="Z85" s="63"/>
      <c r="AA85" s="260" t="e">
        <f t="shared" si="60"/>
        <v>#DIV/0!</v>
      </c>
      <c r="AB85" s="260" t="e">
        <f t="shared" si="60"/>
        <v>#DIV/0!</v>
      </c>
      <c r="AC85" s="260" t="e">
        <f t="shared" si="60"/>
        <v>#DIV/0!</v>
      </c>
      <c r="AD85" s="260" t="e">
        <f t="shared" si="60"/>
        <v>#DIV/0!</v>
      </c>
      <c r="AE85" s="260" t="e">
        <f t="shared" si="60"/>
        <v>#DIV/0!</v>
      </c>
      <c r="AF85" s="63"/>
      <c r="AG85" s="260">
        <f t="shared" si="61"/>
        <v>0.3210985121583536</v>
      </c>
      <c r="AH85" s="260">
        <f t="shared" si="58"/>
        <v>0.40583449097043056</v>
      </c>
      <c r="AI85" s="260">
        <f aca="true" t="shared" si="66" ref="AI85:AV85">AI16/AH16-1</f>
        <v>-0.019268774703557257</v>
      </c>
      <c r="AJ85" s="260">
        <f t="shared" si="66"/>
        <v>-0.08536883771140691</v>
      </c>
      <c r="AK85" s="260">
        <f t="shared" si="66"/>
        <v>0.06933778169457394</v>
      </c>
      <c r="AL85" s="260">
        <f t="shared" si="66"/>
        <v>-0.20338484179543803</v>
      </c>
      <c r="AM85" s="260">
        <f t="shared" si="66"/>
        <v>-0.06713467578052812</v>
      </c>
      <c r="AN85" s="260">
        <f t="shared" si="66"/>
        <v>-0.04388466413181269</v>
      </c>
      <c r="AO85" s="260">
        <f t="shared" si="66"/>
        <v>-0.10227837613918811</v>
      </c>
      <c r="AP85" s="260">
        <f t="shared" si="66"/>
        <v>-0.03386092012366759</v>
      </c>
      <c r="AQ85" s="260">
        <f t="shared" si="66"/>
        <v>0.0497368320501308</v>
      </c>
      <c r="AR85" s="260">
        <f t="shared" si="66"/>
        <v>-0.10933216704468662</v>
      </c>
      <c r="AS85" s="260">
        <f t="shared" si="66"/>
        <v>-0.3310545596651955</v>
      </c>
      <c r="AT85" s="260">
        <f t="shared" si="66"/>
        <v>-0.23734631538755224</v>
      </c>
      <c r="AU85" s="260">
        <f t="shared" si="66"/>
        <v>-0.49873835355138463</v>
      </c>
      <c r="AV85" s="260">
        <f t="shared" si="66"/>
        <v>0</v>
      </c>
    </row>
    <row r="86" spans="24:48" ht="15">
      <c r="X86" s="377"/>
      <c r="Y86" s="372" t="s">
        <v>163</v>
      </c>
      <c r="Z86" s="63"/>
      <c r="AA86" s="260" t="e">
        <f t="shared" si="60"/>
        <v>#DIV/0!</v>
      </c>
      <c r="AB86" s="260" t="e">
        <f t="shared" si="60"/>
        <v>#DIV/0!</v>
      </c>
      <c r="AC86" s="260" t="e">
        <f t="shared" si="60"/>
        <v>#DIV/0!</v>
      </c>
      <c r="AD86" s="260" t="e">
        <f t="shared" si="60"/>
        <v>#DIV/0!</v>
      </c>
      <c r="AE86" s="260" t="e">
        <f t="shared" si="60"/>
        <v>#DIV/0!</v>
      </c>
      <c r="AF86" s="63"/>
      <c r="AG86" s="260">
        <f t="shared" si="61"/>
        <v>-0.02194102742228554</v>
      </c>
      <c r="AH86" s="260">
        <f t="shared" si="58"/>
        <v>-0.00393409504554143</v>
      </c>
      <c r="AI86" s="260">
        <f aca="true" t="shared" si="67" ref="AI86:AV86">AI17/AH17-1</f>
        <v>-0.2808594102654387</v>
      </c>
      <c r="AJ86" s="260">
        <f t="shared" si="67"/>
        <v>-0.4370917859795821</v>
      </c>
      <c r="AK86" s="260">
        <f t="shared" si="67"/>
        <v>-0.380965738615067</v>
      </c>
      <c r="AL86" s="260">
        <f t="shared" si="67"/>
        <v>-0.006041643634385974</v>
      </c>
      <c r="AM86" s="260">
        <f t="shared" si="67"/>
        <v>-0.19563845011074998</v>
      </c>
      <c r="AN86" s="260">
        <f t="shared" si="67"/>
        <v>-0.06837388723594906</v>
      </c>
      <c r="AO86" s="260">
        <f t="shared" si="67"/>
        <v>0.0818662661010392</v>
      </c>
      <c r="AP86" s="260">
        <f t="shared" si="67"/>
        <v>0.133816829377311</v>
      </c>
      <c r="AQ86" s="260">
        <f t="shared" si="67"/>
        <v>-0.009810077593495503</v>
      </c>
      <c r="AR86" s="260">
        <f t="shared" si="67"/>
        <v>-0.14991582499519873</v>
      </c>
      <c r="AS86" s="260">
        <f t="shared" si="67"/>
        <v>-0.3158863059527206</v>
      </c>
      <c r="AT86" s="260">
        <f t="shared" si="67"/>
        <v>-0.13359971877244037</v>
      </c>
      <c r="AU86" s="260">
        <f t="shared" si="67"/>
        <v>0.20473735339014132</v>
      </c>
      <c r="AV86" s="260">
        <f t="shared" si="67"/>
        <v>0</v>
      </c>
    </row>
    <row r="87" spans="24:48" ht="15">
      <c r="X87" s="390"/>
      <c r="Y87" s="372" t="s">
        <v>164</v>
      </c>
      <c r="Z87" s="63"/>
      <c r="AA87" s="260" t="e">
        <f t="shared" si="60"/>
        <v>#DIV/0!</v>
      </c>
      <c r="AB87" s="260" t="e">
        <f t="shared" si="60"/>
        <v>#DIV/0!</v>
      </c>
      <c r="AC87" s="260" t="e">
        <f t="shared" si="60"/>
        <v>#DIV/0!</v>
      </c>
      <c r="AD87" s="260" t="e">
        <f t="shared" si="60"/>
        <v>#DIV/0!</v>
      </c>
      <c r="AE87" s="260" t="e">
        <f t="shared" si="60"/>
        <v>#DIV/0!</v>
      </c>
      <c r="AF87" s="63"/>
      <c r="AG87" s="260">
        <f t="shared" si="61"/>
        <v>0.16752954645977325</v>
      </c>
      <c r="AH87" s="260">
        <f t="shared" si="58"/>
        <v>0.27745761583960027</v>
      </c>
      <c r="AI87" s="260">
        <f aca="true" t="shared" si="68" ref="AI87:AV87">AI18/AH18-1</f>
        <v>0.01979114420872019</v>
      </c>
      <c r="AJ87" s="260">
        <f t="shared" si="68"/>
        <v>0.05552015386706399</v>
      </c>
      <c r="AK87" s="260">
        <f t="shared" si="68"/>
        <v>0.11672788153977254</v>
      </c>
      <c r="AL87" s="260">
        <f t="shared" si="68"/>
        <v>-0.23479905422057878</v>
      </c>
      <c r="AM87" s="260">
        <f t="shared" si="68"/>
        <v>0.010783743331856721</v>
      </c>
      <c r="AN87" s="260">
        <f t="shared" si="68"/>
        <v>-0.005882820017392931</v>
      </c>
      <c r="AO87" s="260">
        <f t="shared" si="68"/>
        <v>0.05611588866303885</v>
      </c>
      <c r="AP87" s="260">
        <f t="shared" si="68"/>
        <v>-0.1566463480706004</v>
      </c>
      <c r="AQ87" s="260">
        <f t="shared" si="68"/>
        <v>0.0760349311123949</v>
      </c>
      <c r="AR87" s="260">
        <f t="shared" si="68"/>
        <v>-0.1128078650451646</v>
      </c>
      <c r="AS87" s="260">
        <f t="shared" si="68"/>
        <v>-0.2520619215606251</v>
      </c>
      <c r="AT87" s="260">
        <f t="shared" si="68"/>
        <v>-0.37776195513615596</v>
      </c>
      <c r="AU87" s="260">
        <f t="shared" si="68"/>
        <v>0.0603164617993861</v>
      </c>
      <c r="AV87" s="260">
        <f t="shared" si="68"/>
        <v>0</v>
      </c>
    </row>
    <row r="88" spans="24:48" ht="15">
      <c r="X88" s="378"/>
      <c r="Y88" s="389" t="s">
        <v>175</v>
      </c>
      <c r="Z88" s="63"/>
      <c r="AA88" s="182"/>
      <c r="AB88" s="182"/>
      <c r="AC88" s="182"/>
      <c r="AD88" s="182"/>
      <c r="AE88" s="182"/>
      <c r="AF88" s="63"/>
      <c r="AG88" s="311" t="s">
        <v>119</v>
      </c>
      <c r="AH88" s="311" t="s">
        <v>119</v>
      </c>
      <c r="AI88" s="311" t="s">
        <v>119</v>
      </c>
      <c r="AJ88" s="311" t="s">
        <v>119</v>
      </c>
      <c r="AK88" s="311" t="s">
        <v>119</v>
      </c>
      <c r="AL88" s="311" t="s">
        <v>119</v>
      </c>
      <c r="AM88" s="311" t="s">
        <v>119</v>
      </c>
      <c r="AN88" s="311" t="s">
        <v>119</v>
      </c>
      <c r="AO88" s="311" t="s">
        <v>119</v>
      </c>
      <c r="AP88" s="311" t="s">
        <v>119</v>
      </c>
      <c r="AQ88" s="311" t="s">
        <v>119</v>
      </c>
      <c r="AR88" s="182">
        <f>AR19/AQ19-1</f>
        <v>1</v>
      </c>
      <c r="AS88" s="182">
        <f>AS19/AR19-1</f>
        <v>1.5090602077129778</v>
      </c>
      <c r="AT88" s="182">
        <f>AT19/AS19-1</f>
        <v>-1</v>
      </c>
      <c r="AU88" s="182" t="e">
        <f>AU19/AT19-1</f>
        <v>#DIV/0!</v>
      </c>
      <c r="AV88" s="182" t="e">
        <f>AV19/AU19-1</f>
        <v>#DIV/0!</v>
      </c>
    </row>
    <row r="89" spans="24:48" ht="16.5">
      <c r="X89" s="379" t="s">
        <v>165</v>
      </c>
      <c r="Y89" s="380"/>
      <c r="Z89" s="391"/>
      <c r="AA89" s="392" t="e">
        <f aca="true" t="shared" si="69" ref="AA89:AE92">AA43/$Z43-1</f>
        <v>#DIV/0!</v>
      </c>
      <c r="AB89" s="392" t="e">
        <f t="shared" si="69"/>
        <v>#DIV/0!</v>
      </c>
      <c r="AC89" s="392" t="e">
        <f t="shared" si="69"/>
        <v>#DIV/0!</v>
      </c>
      <c r="AD89" s="392" t="e">
        <f t="shared" si="69"/>
        <v>#DIV/0!</v>
      </c>
      <c r="AE89" s="392" t="e">
        <f t="shared" si="69"/>
        <v>#DIV/0!</v>
      </c>
      <c r="AF89" s="391"/>
      <c r="AG89" s="392">
        <f aca="true" t="shared" si="70" ref="AG89:AV93">AG20/AF20-1</f>
        <v>0.03383537911597645</v>
      </c>
      <c r="AH89" s="392">
        <f t="shared" si="70"/>
        <v>-0.14469254954881794</v>
      </c>
      <c r="AI89" s="392">
        <f t="shared" si="70"/>
        <v>-0.09161192691857345</v>
      </c>
      <c r="AJ89" s="392">
        <f t="shared" si="70"/>
        <v>-0.3166575153318746</v>
      </c>
      <c r="AK89" s="392">
        <f t="shared" si="70"/>
        <v>-0.22786822862483036</v>
      </c>
      <c r="AL89" s="392">
        <f t="shared" si="70"/>
        <v>-0.1705610340009659</v>
      </c>
      <c r="AM89" s="392">
        <f t="shared" si="70"/>
        <v>-0.06422153559340249</v>
      </c>
      <c r="AN89" s="392">
        <f t="shared" si="70"/>
        <v>-0.05835444466284567</v>
      </c>
      <c r="AO89" s="392">
        <f t="shared" si="70"/>
        <v>-0.030078104303795206</v>
      </c>
      <c r="AP89" s="392">
        <f t="shared" si="70"/>
        <v>-0.05650491783453526</v>
      </c>
      <c r="AQ89" s="392">
        <f t="shared" si="70"/>
        <v>0.021404656117411935</v>
      </c>
      <c r="AR89" s="392">
        <f t="shared" si="70"/>
        <v>-0.10250832545560962</v>
      </c>
      <c r="AS89" s="392">
        <f t="shared" si="70"/>
        <v>-0.13890923239017627</v>
      </c>
      <c r="AT89" s="392">
        <f t="shared" si="70"/>
        <v>-0.5122087856226823</v>
      </c>
      <c r="AU89" s="392">
        <f t="shared" si="70"/>
        <v>0.0060237598157275585</v>
      </c>
      <c r="AV89" s="392">
        <f t="shared" si="70"/>
        <v>0</v>
      </c>
    </row>
    <row r="90" spans="24:48" ht="15">
      <c r="X90" s="379"/>
      <c r="Y90" s="374" t="s">
        <v>166</v>
      </c>
      <c r="Z90" s="63"/>
      <c r="AA90" s="260" t="e">
        <f t="shared" si="69"/>
        <v>#DIV/0!</v>
      </c>
      <c r="AB90" s="260" t="e">
        <f t="shared" si="69"/>
        <v>#DIV/0!</v>
      </c>
      <c r="AC90" s="260" t="e">
        <f t="shared" si="69"/>
        <v>#DIV/0!</v>
      </c>
      <c r="AD90" s="260" t="e">
        <f t="shared" si="69"/>
        <v>#DIV/0!</v>
      </c>
      <c r="AE90" s="260" t="e">
        <f t="shared" si="69"/>
        <v>#DIV/0!</v>
      </c>
      <c r="AF90" s="63"/>
      <c r="AG90" s="260">
        <f t="shared" si="70"/>
        <v>0.19999999999999996</v>
      </c>
      <c r="AH90" s="260">
        <f t="shared" si="70"/>
        <v>0.33333333333333326</v>
      </c>
      <c r="AI90" s="260">
        <f t="shared" si="70"/>
        <v>1.125</v>
      </c>
      <c r="AJ90" s="260">
        <f t="shared" si="70"/>
        <v>0.588235294117647</v>
      </c>
      <c r="AK90" s="260">
        <f t="shared" si="70"/>
        <v>0.5925925925925928</v>
      </c>
      <c r="AL90" s="260">
        <f t="shared" si="70"/>
        <v>0.11627906976744184</v>
      </c>
      <c r="AM90" s="260">
        <f t="shared" si="70"/>
        <v>-0.02083333333333337</v>
      </c>
      <c r="AN90" s="260">
        <f t="shared" si="70"/>
        <v>0.0019827294578473875</v>
      </c>
      <c r="AO90" s="260">
        <f t="shared" si="70"/>
        <v>-0.012888360227989004</v>
      </c>
      <c r="AP90" s="260">
        <f t="shared" si="70"/>
        <v>0.041664378981135064</v>
      </c>
      <c r="AQ90" s="260">
        <f t="shared" si="70"/>
        <v>-0.05722489460482094</v>
      </c>
      <c r="AR90" s="260">
        <f t="shared" si="70"/>
        <v>-0.0015965773487650603</v>
      </c>
      <c r="AS90" s="260">
        <f t="shared" si="70"/>
        <v>-0.40104209697230075</v>
      </c>
      <c r="AT90" s="260">
        <f t="shared" si="70"/>
        <v>-0.6336996336996337</v>
      </c>
      <c r="AU90" s="260">
        <f t="shared" si="70"/>
        <v>0.2883</v>
      </c>
      <c r="AV90" s="260">
        <f t="shared" si="70"/>
        <v>0</v>
      </c>
    </row>
    <row r="91" spans="24:48" ht="16.5">
      <c r="X91" s="379"/>
      <c r="Y91" s="374" t="s">
        <v>167</v>
      </c>
      <c r="Z91" s="63"/>
      <c r="AA91" s="260" t="e">
        <f t="shared" si="69"/>
        <v>#DIV/0!</v>
      </c>
      <c r="AB91" s="260" t="e">
        <f t="shared" si="69"/>
        <v>#DIV/0!</v>
      </c>
      <c r="AC91" s="260" t="e">
        <f t="shared" si="69"/>
        <v>#DIV/0!</v>
      </c>
      <c r="AD91" s="260" t="e">
        <f t="shared" si="69"/>
        <v>#DIV/0!</v>
      </c>
      <c r="AE91" s="260" t="e">
        <f t="shared" si="69"/>
        <v>#DIV/0!</v>
      </c>
      <c r="AF91" s="63"/>
      <c r="AG91" s="260">
        <f t="shared" si="70"/>
        <v>-0.1116751269035533</v>
      </c>
      <c r="AH91" s="260">
        <f t="shared" si="70"/>
        <v>-0.3828571428571429</v>
      </c>
      <c r="AI91" s="260">
        <f t="shared" si="70"/>
        <v>-0.18518518518518523</v>
      </c>
      <c r="AJ91" s="260">
        <f t="shared" si="70"/>
        <v>-0.2727272727272727</v>
      </c>
      <c r="AK91" s="260">
        <f t="shared" si="70"/>
        <v>-0.4375</v>
      </c>
      <c r="AL91" s="260">
        <f t="shared" si="70"/>
        <v>-0.08333333333333326</v>
      </c>
      <c r="AM91" s="260">
        <f t="shared" si="70"/>
        <v>0.09090909090909083</v>
      </c>
      <c r="AN91" s="260">
        <f t="shared" si="70"/>
        <v>-0.05555555555555547</v>
      </c>
      <c r="AO91" s="260">
        <f t="shared" si="70"/>
        <v>-0.05882352941176483</v>
      </c>
      <c r="AP91" s="260">
        <f t="shared" si="70"/>
        <v>0.2749999999999999</v>
      </c>
      <c r="AQ91" s="260">
        <f t="shared" si="70"/>
        <v>0.40122549019607856</v>
      </c>
      <c r="AR91" s="260">
        <f t="shared" si="70"/>
        <v>-0.12261675704040575</v>
      </c>
      <c r="AS91" s="260">
        <f t="shared" si="70"/>
        <v>0.07456140350877183</v>
      </c>
      <c r="AT91" s="260">
        <f t="shared" si="70"/>
        <v>-0.7977736549165121</v>
      </c>
      <c r="AU91" s="260">
        <f>AU22/AT22-1</f>
        <v>-0.23853211009174302</v>
      </c>
      <c r="AV91" s="260">
        <f>AV22/AU22-1</f>
        <v>0</v>
      </c>
    </row>
    <row r="92" spans="24:48" ht="15">
      <c r="X92" s="379"/>
      <c r="Y92" s="374" t="s">
        <v>168</v>
      </c>
      <c r="Z92" s="63"/>
      <c r="AA92" s="260" t="e">
        <f t="shared" si="69"/>
        <v>#DIV/0!</v>
      </c>
      <c r="AB92" s="260" t="e">
        <f t="shared" si="69"/>
        <v>#DIV/0!</v>
      </c>
      <c r="AC92" s="260" t="e">
        <f t="shared" si="69"/>
        <v>#DIV/0!</v>
      </c>
      <c r="AD92" s="260" t="e">
        <f t="shared" si="69"/>
        <v>#DIV/0!</v>
      </c>
      <c r="AE92" s="260" t="e">
        <f t="shared" si="69"/>
        <v>#DIV/0!</v>
      </c>
      <c r="AF92" s="63"/>
      <c r="AG92" s="260">
        <f t="shared" si="70"/>
        <v>0.26834617837161234</v>
      </c>
      <c r="AH92" s="260">
        <f t="shared" si="70"/>
        <v>0.23339479880356984</v>
      </c>
      <c r="AI92" s="260">
        <f t="shared" si="70"/>
        <v>0.057125294621290124</v>
      </c>
      <c r="AJ92" s="260">
        <f t="shared" si="70"/>
        <v>0.09491516106944098</v>
      </c>
      <c r="AK92" s="260">
        <f t="shared" si="70"/>
        <v>0.10112290588666717</v>
      </c>
      <c r="AL92" s="260">
        <f t="shared" si="70"/>
        <v>-0.19987252997928007</v>
      </c>
      <c r="AM92" s="260">
        <f t="shared" si="70"/>
        <v>0.0555683433826637</v>
      </c>
      <c r="AN92" s="260">
        <f t="shared" si="70"/>
        <v>-0.016446352832214073</v>
      </c>
      <c r="AO92" s="260">
        <f t="shared" si="70"/>
        <v>0.061435227212038646</v>
      </c>
      <c r="AP92" s="260">
        <f t="shared" si="70"/>
        <v>-0.12674449779821395</v>
      </c>
      <c r="AQ92" s="260">
        <f t="shared" si="70"/>
        <v>-0.16903341039386888</v>
      </c>
      <c r="AR92" s="260">
        <f t="shared" si="70"/>
        <v>-0.16872831797029875</v>
      </c>
      <c r="AS92" s="260">
        <f t="shared" si="70"/>
        <v>-0.20420010272813727</v>
      </c>
      <c r="AT92" s="260">
        <f t="shared" si="70"/>
        <v>-0.36344009869465244</v>
      </c>
      <c r="AU92" s="260">
        <f t="shared" si="70"/>
        <v>0.16097086659312843</v>
      </c>
      <c r="AV92" s="260">
        <f t="shared" si="70"/>
        <v>0</v>
      </c>
    </row>
    <row r="93" spans="24:48" ht="15.75" thickBot="1">
      <c r="X93" s="381"/>
      <c r="Y93" s="382" t="s">
        <v>169</v>
      </c>
      <c r="Z93" s="74"/>
      <c r="AA93" s="263" t="e">
        <f aca="true" t="shared" si="71" ref="AA93:AE94">AA47/$Z47-1</f>
        <v>#DIV/0!</v>
      </c>
      <c r="AB93" s="263" t="e">
        <f t="shared" si="71"/>
        <v>#DIV/0!</v>
      </c>
      <c r="AC93" s="263" t="e">
        <f t="shared" si="71"/>
        <v>#DIV/0!</v>
      </c>
      <c r="AD93" s="263" t="e">
        <f t="shared" si="71"/>
        <v>#DIV/0!</v>
      </c>
      <c r="AE93" s="263" t="e">
        <f t="shared" si="71"/>
        <v>#DIV/0!</v>
      </c>
      <c r="AF93" s="74"/>
      <c r="AG93" s="263">
        <f t="shared" si="70"/>
        <v>0.07023411371237454</v>
      </c>
      <c r="AH93" s="263">
        <f t="shared" si="70"/>
        <v>-0.11189123376623378</v>
      </c>
      <c r="AI93" s="263">
        <f t="shared" si="70"/>
        <v>-0.11586619750491256</v>
      </c>
      <c r="AJ93" s="263">
        <f t="shared" si="70"/>
        <v>-0.44946894525959635</v>
      </c>
      <c r="AK93" s="263">
        <f t="shared" si="70"/>
        <v>-0.4009332264072789</v>
      </c>
      <c r="AL93" s="263">
        <f t="shared" si="70"/>
        <v>-0.27019019235624053</v>
      </c>
      <c r="AM93" s="263">
        <f t="shared" si="70"/>
        <v>-0.2384438072194115</v>
      </c>
      <c r="AN93" s="263">
        <f t="shared" si="70"/>
        <v>-0.14674239412176282</v>
      </c>
      <c r="AO93" s="263">
        <f t="shared" si="70"/>
        <v>-0.14557424967713772</v>
      </c>
      <c r="AP93" s="263">
        <f t="shared" si="70"/>
        <v>-0.23713324686316495</v>
      </c>
      <c r="AQ93" s="263">
        <f t="shared" si="70"/>
        <v>0.0750741134755546</v>
      </c>
      <c r="AR93" s="263">
        <f t="shared" si="70"/>
        <v>-0.0899619886390165</v>
      </c>
      <c r="AS93" s="263">
        <f t="shared" si="70"/>
        <v>-0.022058565851583944</v>
      </c>
      <c r="AT93" s="263">
        <f t="shared" si="70"/>
        <v>-0.1736081857082692</v>
      </c>
      <c r="AU93" s="263">
        <f t="shared" si="70"/>
        <v>-0.1250377286355312</v>
      </c>
      <c r="AV93" s="263">
        <f t="shared" si="70"/>
        <v>0</v>
      </c>
    </row>
    <row r="94" spans="2:48" ht="15.75" thickTop="1">
      <c r="B94" s="1" t="s">
        <v>129</v>
      </c>
      <c r="X94" s="383" t="s">
        <v>170</v>
      </c>
      <c r="Y94" s="384"/>
      <c r="Z94" s="264"/>
      <c r="AA94" s="265" t="e">
        <f t="shared" si="71"/>
        <v>#DIV/0!</v>
      </c>
      <c r="AB94" s="265" t="e">
        <f t="shared" si="71"/>
        <v>#DIV/0!</v>
      </c>
      <c r="AC94" s="265" t="e">
        <f t="shared" si="71"/>
        <v>#DIV/0!</v>
      </c>
      <c r="AD94" s="265" t="e">
        <f t="shared" si="71"/>
        <v>#DIV/0!</v>
      </c>
      <c r="AE94" s="265" t="e">
        <f t="shared" si="71"/>
        <v>#DIV/0!</v>
      </c>
      <c r="AF94" s="264"/>
      <c r="AG94" s="265">
        <f aca="true" t="shared" si="72" ref="AG94:AQ94">AG25/AF25-1</f>
        <v>0.014818281528985233</v>
      </c>
      <c r="AH94" s="265">
        <f t="shared" si="72"/>
        <v>-0.022148835217130514</v>
      </c>
      <c r="AI94" s="265">
        <f t="shared" si="72"/>
        <v>-0.0903887074830898</v>
      </c>
      <c r="AJ94" s="265">
        <f t="shared" si="72"/>
        <v>-0.1466465608608163</v>
      </c>
      <c r="AK94" s="265">
        <f t="shared" si="72"/>
        <v>-0.10422497266219988</v>
      </c>
      <c r="AL94" s="265">
        <f t="shared" si="72"/>
        <v>-0.15420653102706638</v>
      </c>
      <c r="AM94" s="265">
        <f t="shared" si="72"/>
        <v>-0.11228522534957164</v>
      </c>
      <c r="AN94" s="265">
        <f t="shared" si="72"/>
        <v>-0.017385275909930442</v>
      </c>
      <c r="AO94" s="265">
        <f t="shared" si="72"/>
        <v>-0.11720307834470745</v>
      </c>
      <c r="AP94" s="265">
        <f t="shared" si="72"/>
        <v>-0.03452473693721447</v>
      </c>
      <c r="AQ94" s="265">
        <f t="shared" si="72"/>
        <v>0.07347629545595291</v>
      </c>
      <c r="AR94" s="265">
        <f>AR25/AQ25-1</f>
        <v>0.005418103801601015</v>
      </c>
      <c r="AS94" s="265">
        <f>AS25/AR25-1</f>
        <v>-0.016070812865743855</v>
      </c>
      <c r="AT94" s="265">
        <f>AT25/AS25-1</f>
        <v>-0.08595547263323344</v>
      </c>
      <c r="AU94" s="265">
        <f>AU25/AT25-1</f>
        <v>0.08540021774272244</v>
      </c>
      <c r="AV94" s="265">
        <f>AV25/AU25-1</f>
        <v>4.3885187306358375E-06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427" customWidth="1"/>
    <col min="2" max="2" width="8.125" style="427" customWidth="1"/>
    <col min="3" max="3" width="18.75390625" style="427" customWidth="1"/>
    <col min="4" max="4" width="8.75390625" style="427" customWidth="1"/>
    <col min="5" max="5" width="9.00390625" style="427" customWidth="1"/>
    <col min="6" max="6" width="11.625" style="427" customWidth="1"/>
    <col min="7" max="16384" width="9.00390625" style="427" customWidth="1"/>
  </cols>
  <sheetData>
    <row r="1" ht="18.75">
      <c r="A1" s="426" t="s">
        <v>194</v>
      </c>
    </row>
    <row r="3" ht="13.5">
      <c r="B3" s="427" t="s">
        <v>181</v>
      </c>
    </row>
    <row r="4" spans="2:6" ht="16.5" customHeight="1">
      <c r="B4" s="428" t="s">
        <v>177</v>
      </c>
      <c r="C4" s="429" t="s">
        <v>105</v>
      </c>
      <c r="D4" s="430" t="s">
        <v>106</v>
      </c>
      <c r="E4" s="430" t="s">
        <v>107</v>
      </c>
      <c r="F4" s="430" t="s">
        <v>108</v>
      </c>
    </row>
    <row r="5" spans="2:6" ht="16.5" customHeight="1">
      <c r="B5" s="428" t="s">
        <v>178</v>
      </c>
      <c r="C5" s="429" t="s">
        <v>109</v>
      </c>
      <c r="D5" s="430" t="s">
        <v>110</v>
      </c>
      <c r="E5" s="430" t="s">
        <v>111</v>
      </c>
      <c r="F5" s="430" t="s">
        <v>112</v>
      </c>
    </row>
    <row r="6" spans="2:6" ht="16.5" customHeight="1">
      <c r="B6" s="428" t="s">
        <v>179</v>
      </c>
      <c r="C6" s="429" t="s">
        <v>113</v>
      </c>
      <c r="D6" s="430" t="s">
        <v>114</v>
      </c>
      <c r="E6" s="430" t="s">
        <v>115</v>
      </c>
      <c r="F6" s="430" t="s">
        <v>116</v>
      </c>
    </row>
    <row r="7" spans="2:6" ht="16.5" customHeight="1">
      <c r="B7" s="428" t="s">
        <v>180</v>
      </c>
      <c r="C7" s="429" t="s">
        <v>117</v>
      </c>
      <c r="D7" s="430" t="s">
        <v>118</v>
      </c>
      <c r="E7" s="430" t="s">
        <v>119</v>
      </c>
      <c r="F7" s="430" t="s">
        <v>119</v>
      </c>
    </row>
    <row r="8" spans="2:6" ht="16.5" customHeight="1">
      <c r="B8" s="428" t="s">
        <v>120</v>
      </c>
      <c r="C8" s="431" t="s">
        <v>120</v>
      </c>
      <c r="D8" s="430" t="s">
        <v>120</v>
      </c>
      <c r="E8" s="430" t="s">
        <v>119</v>
      </c>
      <c r="F8" s="430" t="s">
        <v>119</v>
      </c>
    </row>
    <row r="11" ht="13.5">
      <c r="B11" s="432" t="s">
        <v>182</v>
      </c>
    </row>
    <row r="12" spans="2:3" ht="16.5" customHeight="1">
      <c r="B12" s="428" t="s">
        <v>149</v>
      </c>
      <c r="C12" s="433">
        <v>1</v>
      </c>
    </row>
    <row r="13" spans="2:3" ht="16.5" customHeight="1">
      <c r="B13" s="428" t="s">
        <v>150</v>
      </c>
      <c r="C13" s="433">
        <v>21</v>
      </c>
    </row>
    <row r="14" spans="2:3" ht="16.5" customHeight="1">
      <c r="B14" s="428" t="s">
        <v>176</v>
      </c>
      <c r="C14" s="433">
        <v>310</v>
      </c>
    </row>
    <row r="15" spans="2:3" ht="16.5" customHeight="1">
      <c r="B15" s="434" t="s">
        <v>126</v>
      </c>
      <c r="C15" s="430" t="s">
        <v>121</v>
      </c>
    </row>
    <row r="16" spans="2:3" ht="16.5" customHeight="1">
      <c r="B16" s="434" t="s">
        <v>127</v>
      </c>
      <c r="C16" s="430" t="s">
        <v>122</v>
      </c>
    </row>
    <row r="17" spans="2:3" ht="16.5" customHeight="1">
      <c r="B17" s="428" t="s">
        <v>151</v>
      </c>
      <c r="C17" s="433">
        <v>23900</v>
      </c>
    </row>
    <row r="18" ht="13.5">
      <c r="B18" s="427" t="s">
        <v>123</v>
      </c>
    </row>
    <row r="21" ht="13.5">
      <c r="B21" s="432" t="s">
        <v>124</v>
      </c>
    </row>
    <row r="22" ht="16.5" customHeight="1">
      <c r="B22" s="427" t="s">
        <v>125</v>
      </c>
    </row>
    <row r="23" ht="16.5" customHeight="1">
      <c r="B23" s="427" t="s">
        <v>197</v>
      </c>
    </row>
    <row r="24" ht="16.5" customHeight="1">
      <c r="B24" s="435" t="s">
        <v>183</v>
      </c>
    </row>
    <row r="25" ht="16.5">
      <c r="B25" s="435" t="s">
        <v>185</v>
      </c>
    </row>
    <row r="26" ht="13.5">
      <c r="B26" s="435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Q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V14" sqref="AV14:AV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8" width="9.625" style="16" customWidth="1"/>
    <col min="49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8" t="s">
        <v>198</v>
      </c>
      <c r="V1" s="2"/>
      <c r="W1" s="2"/>
      <c r="X1" s="398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6" customFormat="1" ht="18.75" customHeight="1" thickBot="1">
      <c r="V4" s="416"/>
      <c r="W4" s="416"/>
      <c r="X4" s="417" t="s">
        <v>186</v>
      </c>
      <c r="Y4" s="416"/>
      <c r="Z4" s="416"/>
      <c r="AL4" s="418"/>
      <c r="AM4" s="419"/>
      <c r="AN4" s="420"/>
      <c r="AP4" s="421"/>
      <c r="AQ4" s="421"/>
      <c r="AR4" s="420"/>
      <c r="AU4" s="420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3"/>
      <c r="Y5" s="334" t="s">
        <v>12</v>
      </c>
      <c r="Z5" s="335" t="s">
        <v>14</v>
      </c>
      <c r="AA5" s="336">
        <v>1990</v>
      </c>
      <c r="AB5" s="336">
        <v>1991</v>
      </c>
      <c r="AC5" s="336">
        <v>1992</v>
      </c>
      <c r="AD5" s="336">
        <v>1993</v>
      </c>
      <c r="AE5" s="336">
        <v>1994</v>
      </c>
      <c r="AF5" s="336">
        <v>1995</v>
      </c>
      <c r="AG5" s="336">
        <v>1996</v>
      </c>
      <c r="AH5" s="336">
        <v>1997</v>
      </c>
      <c r="AI5" s="336">
        <v>1998</v>
      </c>
      <c r="AJ5" s="337">
        <v>1999</v>
      </c>
      <c r="AK5" s="337">
        <v>2000</v>
      </c>
      <c r="AL5" s="337">
        <f aca="true" t="shared" si="0" ref="AL5:BE5">AK5+1</f>
        <v>2001</v>
      </c>
      <c r="AM5" s="337">
        <f t="shared" si="0"/>
        <v>2002</v>
      </c>
      <c r="AN5" s="336">
        <f t="shared" si="0"/>
        <v>2003</v>
      </c>
      <c r="AO5" s="336">
        <f t="shared" si="0"/>
        <v>2004</v>
      </c>
      <c r="AP5" s="338">
        <f t="shared" si="0"/>
        <v>2005</v>
      </c>
      <c r="AQ5" s="336">
        <f t="shared" si="0"/>
        <v>2006</v>
      </c>
      <c r="AR5" s="336">
        <f t="shared" si="0"/>
        <v>2007</v>
      </c>
      <c r="AS5" s="346">
        <v>2008</v>
      </c>
      <c r="AT5" s="346">
        <v>2009</v>
      </c>
      <c r="AU5" s="346">
        <v>2010</v>
      </c>
      <c r="AV5" s="347" t="s">
        <v>199</v>
      </c>
      <c r="AW5" s="399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1">
        <v>1144.129508797115</v>
      </c>
      <c r="AA6" s="228">
        <v>1141.196048715373</v>
      </c>
      <c r="AB6" s="228">
        <v>1150.1171497535836</v>
      </c>
      <c r="AC6" s="228">
        <v>1158.5777505858966</v>
      </c>
      <c r="AD6" s="228">
        <v>1150.897813950756</v>
      </c>
      <c r="AE6" s="228">
        <v>1210.6689687044197</v>
      </c>
      <c r="AF6" s="228">
        <v>1223.692684898813</v>
      </c>
      <c r="AG6" s="228">
        <v>1236.6058603558865</v>
      </c>
      <c r="AH6" s="228">
        <v>1231.5199027580531</v>
      </c>
      <c r="AI6" s="228">
        <v>1195.9294675616406</v>
      </c>
      <c r="AJ6" s="228">
        <v>1230.8773483647449</v>
      </c>
      <c r="AK6" s="228">
        <v>1251.5567001811996</v>
      </c>
      <c r="AL6" s="228">
        <v>1236.4216595817531</v>
      </c>
      <c r="AM6" s="228">
        <v>1273.5074276369126</v>
      </c>
      <c r="AN6" s="228">
        <v>1278.6219348278541</v>
      </c>
      <c r="AO6" s="228">
        <v>1278.0055567764098</v>
      </c>
      <c r="AP6" s="228">
        <v>1282.2572333767312</v>
      </c>
      <c r="AQ6" s="228">
        <v>1263.0720747406763</v>
      </c>
      <c r="AR6" s="228">
        <v>1296.3068610975104</v>
      </c>
      <c r="AS6" s="228">
        <v>1213.2073066540606</v>
      </c>
      <c r="AT6" s="228">
        <v>1140.9744091707967</v>
      </c>
      <c r="AU6" s="228">
        <v>1192.3469794137623</v>
      </c>
      <c r="AV6" s="402">
        <v>1241.66070158256</v>
      </c>
      <c r="AW6" s="400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15"/>
      <c r="BG6" s="240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32.02249676932911</v>
      </c>
      <c r="X7" s="146" t="s">
        <v>89</v>
      </c>
      <c r="Y7" s="147">
        <v>21</v>
      </c>
      <c r="Z7" s="242">
        <v>33.382334767766</v>
      </c>
      <c r="AA7" s="228">
        <v>32.02249676932911</v>
      </c>
      <c r="AB7" s="228">
        <v>31.77863803237164</v>
      </c>
      <c r="AC7" s="228">
        <v>31.514437960115032</v>
      </c>
      <c r="AD7" s="228">
        <v>31.242817288597596</v>
      </c>
      <c r="AE7" s="228">
        <v>30.57637577776798</v>
      </c>
      <c r="AF7" s="228">
        <v>29.72185014408211</v>
      </c>
      <c r="AG7" s="228">
        <v>28.960352594570637</v>
      </c>
      <c r="AH7" s="228">
        <v>27.893197614617996</v>
      </c>
      <c r="AI7" s="228">
        <v>27.0946259718484</v>
      </c>
      <c r="AJ7" s="228">
        <v>26.48191334025499</v>
      </c>
      <c r="AK7" s="228">
        <v>25.889708634097346</v>
      </c>
      <c r="AL7" s="228">
        <v>25.113105084319898</v>
      </c>
      <c r="AM7" s="228">
        <v>24.177360783760804</v>
      </c>
      <c r="AN7" s="228">
        <v>23.668680965287628</v>
      </c>
      <c r="AO7" s="228">
        <v>23.23121945316627</v>
      </c>
      <c r="AP7" s="228">
        <v>22.853806579782606</v>
      </c>
      <c r="AQ7" s="228">
        <v>22.496968751655682</v>
      </c>
      <c r="AR7" s="228">
        <v>22.054400617698732</v>
      </c>
      <c r="AS7" s="228">
        <v>21.520080372990147</v>
      </c>
      <c r="AT7" s="228">
        <v>20.934740530643857</v>
      </c>
      <c r="AU7" s="228">
        <v>20.41848712897146</v>
      </c>
      <c r="AV7" s="402">
        <v>20.056299309528857</v>
      </c>
      <c r="AW7" s="400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15"/>
      <c r="BG7" s="240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31.64932871291232</v>
      </c>
      <c r="X8" s="146" t="s">
        <v>65</v>
      </c>
      <c r="Y8" s="147">
        <v>310</v>
      </c>
      <c r="Z8" s="242">
        <v>32.633050080185285</v>
      </c>
      <c r="AA8" s="228">
        <v>31.64932871291232</v>
      </c>
      <c r="AB8" s="228">
        <v>31.13549479031699</v>
      </c>
      <c r="AC8" s="228">
        <v>31.295021645354872</v>
      </c>
      <c r="AD8" s="228">
        <v>31.044491675225252</v>
      </c>
      <c r="AE8" s="228">
        <v>32.22085733833541</v>
      </c>
      <c r="AF8" s="228">
        <v>32.65637316294983</v>
      </c>
      <c r="AG8" s="228">
        <v>33.64643125623814</v>
      </c>
      <c r="AH8" s="228">
        <v>34.318016147431024</v>
      </c>
      <c r="AI8" s="228">
        <v>32.79457639313554</v>
      </c>
      <c r="AJ8" s="228">
        <v>26.36251343879732</v>
      </c>
      <c r="AK8" s="228">
        <v>28.9645727087727</v>
      </c>
      <c r="AL8" s="228">
        <v>25.527207383841418</v>
      </c>
      <c r="AM8" s="228">
        <v>24.80096958303575</v>
      </c>
      <c r="AN8" s="228">
        <v>24.486606053523328</v>
      </c>
      <c r="AO8" s="228">
        <v>24.532623845628702</v>
      </c>
      <c r="AP8" s="228">
        <v>24.065929273058554</v>
      </c>
      <c r="AQ8" s="228">
        <v>24.054321711038135</v>
      </c>
      <c r="AR8" s="228">
        <v>22.807690049737246</v>
      </c>
      <c r="AS8" s="228">
        <v>22.822826631722098</v>
      </c>
      <c r="AT8" s="228">
        <v>22.719688865990772</v>
      </c>
      <c r="AU8" s="228">
        <v>22.205524361933872</v>
      </c>
      <c r="AV8" s="402">
        <v>21.99891924142094</v>
      </c>
      <c r="AW8" s="400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15"/>
      <c r="BG8" s="240"/>
      <c r="BH8" s="240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1">
        <v>20.21180279290161</v>
      </c>
      <c r="AA9" s="144"/>
      <c r="AB9" s="144"/>
      <c r="AC9" s="144"/>
      <c r="AD9" s="144"/>
      <c r="AE9" s="144"/>
      <c r="AF9" s="228">
        <v>20.260165848194745</v>
      </c>
      <c r="AG9" s="228">
        <v>19.906195395109627</v>
      </c>
      <c r="AH9" s="228">
        <v>19.905111968516053</v>
      </c>
      <c r="AI9" s="228">
        <v>19.415961170153142</v>
      </c>
      <c r="AJ9" s="228">
        <v>19.934455358486723</v>
      </c>
      <c r="AK9" s="228">
        <v>18.800433378244776</v>
      </c>
      <c r="AL9" s="228">
        <v>16.16805577999484</v>
      </c>
      <c r="AM9" s="228">
        <v>13.69302613301156</v>
      </c>
      <c r="AN9" s="228">
        <v>13.76168230325481</v>
      </c>
      <c r="AO9" s="228">
        <v>10.552486498994718</v>
      </c>
      <c r="AP9" s="228">
        <v>10.51821702551876</v>
      </c>
      <c r="AQ9" s="228">
        <v>11.742217042901833</v>
      </c>
      <c r="AR9" s="228">
        <v>13.279244881306077</v>
      </c>
      <c r="AS9" s="228">
        <v>15.298296998273463</v>
      </c>
      <c r="AT9" s="228">
        <v>16.5541693964419</v>
      </c>
      <c r="AU9" s="228">
        <v>18.256504113607612</v>
      </c>
      <c r="AV9" s="402">
        <v>18.256607349927613</v>
      </c>
      <c r="AW9" s="400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15"/>
      <c r="BG9" s="240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1">
        <v>14.045930483894749</v>
      </c>
      <c r="AA10" s="144"/>
      <c r="AB10" s="144"/>
      <c r="AC10" s="144"/>
      <c r="AD10" s="144"/>
      <c r="AE10" s="144"/>
      <c r="AF10" s="228">
        <v>14.24036477225805</v>
      </c>
      <c r="AG10" s="228">
        <v>14.783016205145383</v>
      </c>
      <c r="AH10" s="228">
        <v>16.164620871040952</v>
      </c>
      <c r="AI10" s="228">
        <v>13.411821124723646</v>
      </c>
      <c r="AJ10" s="228">
        <v>10.395493323704589</v>
      </c>
      <c r="AK10" s="228">
        <v>9.519487591588364</v>
      </c>
      <c r="AL10" s="228">
        <v>7.902312674885024</v>
      </c>
      <c r="AM10" s="228">
        <v>7.388019788295572</v>
      </c>
      <c r="AN10" s="228">
        <v>7.181451374779673</v>
      </c>
      <c r="AO10" s="228">
        <v>7.478300390378376</v>
      </c>
      <c r="AP10" s="228">
        <v>7.002070173828283</v>
      </c>
      <c r="AQ10" s="228">
        <v>7.315753421987543</v>
      </c>
      <c r="AR10" s="228">
        <v>6.411994715202799</v>
      </c>
      <c r="AS10" s="228">
        <v>4.617892770371885</v>
      </c>
      <c r="AT10" s="228">
        <v>3.267838240778348</v>
      </c>
      <c r="AU10" s="228">
        <v>3.405254785183126</v>
      </c>
      <c r="AV10" s="402">
        <v>3.405254785183126</v>
      </c>
      <c r="AW10" s="400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15"/>
      <c r="BG10" s="240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3">
        <v>16.928791416990993</v>
      </c>
      <c r="AA11" s="141"/>
      <c r="AB11" s="141"/>
      <c r="AC11" s="141"/>
      <c r="AD11" s="141"/>
      <c r="AE11" s="141"/>
      <c r="AF11" s="228">
        <v>16.961452416990994</v>
      </c>
      <c r="AG11" s="228">
        <v>17.535349589877477</v>
      </c>
      <c r="AH11" s="228">
        <v>14.998115150488287</v>
      </c>
      <c r="AI11" s="228">
        <v>13.624108921405405</v>
      </c>
      <c r="AJ11" s="228">
        <v>9.309932441742344</v>
      </c>
      <c r="AK11" s="228">
        <v>7.1884946276256745</v>
      </c>
      <c r="AL11" s="228">
        <v>5.962417551027451</v>
      </c>
      <c r="AM11" s="228">
        <v>5.579501940051414</v>
      </c>
      <c r="AN11" s="228">
        <v>5.253913202844443</v>
      </c>
      <c r="AO11" s="228">
        <v>5.0958854535262015</v>
      </c>
      <c r="AP11" s="228">
        <v>4.8079428646805</v>
      </c>
      <c r="AQ11" s="228">
        <v>4.910855228331151</v>
      </c>
      <c r="AR11" s="228">
        <v>4.40745168232</v>
      </c>
      <c r="AS11" s="228">
        <v>3.795215952332137</v>
      </c>
      <c r="AT11" s="228">
        <v>1.851272998212261</v>
      </c>
      <c r="AU11" s="228">
        <v>1.862424622106834</v>
      </c>
      <c r="AV11" s="402">
        <v>1.862424622106834</v>
      </c>
      <c r="AW11" s="400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15"/>
      <c r="BG11" s="240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4">
        <v>1261.33141833885</v>
      </c>
      <c r="AA12" s="145">
        <v>1204.8678741976144</v>
      </c>
      <c r="AB12" s="145">
        <v>1213.0312825762724</v>
      </c>
      <c r="AC12" s="145">
        <v>1221.3872101913664</v>
      </c>
      <c r="AD12" s="145">
        <v>1213.185122914579</v>
      </c>
      <c r="AE12" s="145">
        <v>1273.466201820523</v>
      </c>
      <c r="AF12" s="145">
        <v>1337.532891243289</v>
      </c>
      <c r="AG12" s="145">
        <v>1351.437205396828</v>
      </c>
      <c r="AH12" s="145">
        <v>1344.7989645101475</v>
      </c>
      <c r="AI12" s="145">
        <v>1302.2705611429067</v>
      </c>
      <c r="AJ12" s="145">
        <v>1323.3616562677307</v>
      </c>
      <c r="AK12" s="145">
        <v>1341.9193971215286</v>
      </c>
      <c r="AL12" s="145">
        <v>1317.0947580558218</v>
      </c>
      <c r="AM12" s="145">
        <v>1349.1463058650675</v>
      </c>
      <c r="AN12" s="145">
        <v>1352.9742687275439</v>
      </c>
      <c r="AO12" s="145">
        <v>1348.8960724181038</v>
      </c>
      <c r="AP12" s="145">
        <v>1351.5051992935998</v>
      </c>
      <c r="AQ12" s="145">
        <v>1333.5921908965906</v>
      </c>
      <c r="AR12" s="145">
        <v>1365.2676430437753</v>
      </c>
      <c r="AS12" s="145">
        <v>1281.2616193797503</v>
      </c>
      <c r="AT12" s="145">
        <v>1206.3021192028639</v>
      </c>
      <c r="AU12" s="145">
        <v>1258.495174425565</v>
      </c>
      <c r="AV12" s="403">
        <v>1307.2402068907274</v>
      </c>
      <c r="AW12" s="401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27" t="s">
        <v>99</v>
      </c>
      <c r="Y13" s="170"/>
      <c r="Z13" s="16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23" t="s">
        <v>102</v>
      </c>
      <c r="Z16" s="176"/>
      <c r="BF16" s="152"/>
      <c r="BH16" s="15"/>
    </row>
    <row r="17" spans="21:60" ht="28.5">
      <c r="U17" s="3"/>
      <c r="V17" s="4" t="s">
        <v>12</v>
      </c>
      <c r="W17" s="5" t="s">
        <v>94</v>
      </c>
      <c r="X17" s="339"/>
      <c r="Y17" s="340" t="s">
        <v>12</v>
      </c>
      <c r="Z17" s="341" t="s">
        <v>14</v>
      </c>
      <c r="AA17" s="342">
        <v>1990</v>
      </c>
      <c r="AB17" s="342">
        <f aca="true" t="shared" si="1" ref="AB17:BE17">AA17+1</f>
        <v>1991</v>
      </c>
      <c r="AC17" s="342">
        <f t="shared" si="1"/>
        <v>1992</v>
      </c>
      <c r="AD17" s="342">
        <f t="shared" si="1"/>
        <v>1993</v>
      </c>
      <c r="AE17" s="342">
        <f t="shared" si="1"/>
        <v>1994</v>
      </c>
      <c r="AF17" s="342">
        <f t="shared" si="1"/>
        <v>1995</v>
      </c>
      <c r="AG17" s="342">
        <f t="shared" si="1"/>
        <v>1996</v>
      </c>
      <c r="AH17" s="342">
        <f t="shared" si="1"/>
        <v>1997</v>
      </c>
      <c r="AI17" s="342">
        <f t="shared" si="1"/>
        <v>1998</v>
      </c>
      <c r="AJ17" s="343">
        <f t="shared" si="1"/>
        <v>1999</v>
      </c>
      <c r="AK17" s="343">
        <f t="shared" si="1"/>
        <v>2000</v>
      </c>
      <c r="AL17" s="343">
        <f t="shared" si="1"/>
        <v>2001</v>
      </c>
      <c r="AM17" s="343">
        <f t="shared" si="1"/>
        <v>2002</v>
      </c>
      <c r="AN17" s="342">
        <f t="shared" si="1"/>
        <v>2003</v>
      </c>
      <c r="AO17" s="342">
        <f t="shared" si="1"/>
        <v>2004</v>
      </c>
      <c r="AP17" s="342">
        <f t="shared" si="1"/>
        <v>2005</v>
      </c>
      <c r="AQ17" s="342">
        <f t="shared" si="1"/>
        <v>2006</v>
      </c>
      <c r="AR17" s="344">
        <f t="shared" si="1"/>
        <v>2007</v>
      </c>
      <c r="AS17" s="359">
        <v>2008</v>
      </c>
      <c r="AT17" s="359">
        <v>2009</v>
      </c>
      <c r="AU17" s="359">
        <v>2010</v>
      </c>
      <c r="AV17" s="347" t="s">
        <v>199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0.06954035840343553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0.08066582504429043</v>
      </c>
      <c r="AM18" s="192">
        <f t="shared" si="2"/>
        <v>0.11307978497628257</v>
      </c>
      <c r="AN18" s="204">
        <f t="shared" si="2"/>
        <v>0.11755000198547294</v>
      </c>
      <c r="AO18" s="204">
        <f t="shared" si="2"/>
        <v>0.11701127097057906</v>
      </c>
      <c r="AP18" s="204">
        <f aca="true" t="shared" si="3" ref="AP18:AP24">IF(ISTEXT(AP6),AP6,AP6/$Z6-1)</f>
        <v>0.12072735080912067</v>
      </c>
      <c r="AQ18" s="204">
        <f aca="true" t="shared" si="4" ref="AQ18:AR24">IF(ISTEXT(AQ6),AQ6,AQ6/$Z6-1)</f>
        <v>0.10395900554003878</v>
      </c>
      <c r="AR18" s="204">
        <f t="shared" si="4"/>
        <v>0.13300710376781355</v>
      </c>
      <c r="AS18" s="360">
        <f aca="true" t="shared" si="5" ref="AS18:AS24">IF(ISTEXT(AS6),AS6,AS6/$Z6-1)</f>
        <v>0.06037585546549784</v>
      </c>
      <c r="AT18" s="192">
        <f aca="true" t="shared" si="6" ref="AT18:AV24">IF(ISTEXT(AT6),AT6,AT6/$Z6-1)</f>
        <v>-0.0027576420344541663</v>
      </c>
      <c r="AU18" s="192">
        <f>IF(ISTEXT(AU6),AU6,AU6/$Z6-1)</f>
        <v>0.042143367727086156</v>
      </c>
      <c r="AV18" s="363">
        <f>IF(ISTEXT(AV6),AV6,AV6/$Z6-1)</f>
        <v>0.0852448888307975</v>
      </c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-0.04073525737181061</v>
      </c>
      <c r="AB19" s="190">
        <f t="shared" si="7"/>
        <v>-0.04804028078176514</v>
      </c>
      <c r="AC19" s="190">
        <f t="shared" si="7"/>
        <v>-0.05595464848835585</v>
      </c>
      <c r="AD19" s="190">
        <f t="shared" si="7"/>
        <v>-0.06409130739514124</v>
      </c>
      <c r="AE19" s="190">
        <f t="shared" si="7"/>
        <v>-0.08405520493154528</v>
      </c>
      <c r="AF19" s="190">
        <f t="shared" si="7"/>
        <v>-0.10965334357674861</v>
      </c>
      <c r="AG19" s="190">
        <f t="shared" si="7"/>
        <v>-0.13246473633309885</v>
      </c>
      <c r="AH19" s="190">
        <f t="shared" si="7"/>
        <v>-0.16443239190232772</v>
      </c>
      <c r="AI19" s="190">
        <f t="shared" si="7"/>
        <v>-0.18835437484106143</v>
      </c>
      <c r="AJ19" s="191">
        <f t="shared" si="7"/>
        <v>-0.20670877203514404</v>
      </c>
      <c r="AK19" s="191">
        <f t="shared" si="7"/>
        <v>-0.22444883456454745</v>
      </c>
      <c r="AL19" s="192">
        <f t="shared" si="7"/>
        <v>-0.24771274211265992</v>
      </c>
      <c r="AM19" s="192">
        <f t="shared" si="7"/>
        <v>-0.2757438641737402</v>
      </c>
      <c r="AN19" s="204">
        <f t="shared" si="7"/>
        <v>-0.2909818582209498</v>
      </c>
      <c r="AO19" s="204">
        <f t="shared" si="7"/>
        <v>-0.30408643928649504</v>
      </c>
      <c r="AP19" s="204">
        <f t="shared" si="3"/>
        <v>-0.3153922055251134</v>
      </c>
      <c r="AQ19" s="204">
        <f t="shared" si="4"/>
        <v>-0.32608162646014893</v>
      </c>
      <c r="AR19" s="204">
        <f t="shared" si="4"/>
        <v>-0.3393391813027268</v>
      </c>
      <c r="AS19" s="360">
        <f t="shared" si="5"/>
        <v>-0.35534525902094927</v>
      </c>
      <c r="AT19" s="192">
        <f t="shared" si="6"/>
        <v>-0.3728796779409673</v>
      </c>
      <c r="AU19" s="192">
        <f t="shared" si="6"/>
        <v>-0.38834454596963774</v>
      </c>
      <c r="AV19" s="363">
        <f t="shared" si="6"/>
        <v>-0.3991942310489549</v>
      </c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-0.03014494093735587</v>
      </c>
      <c r="AB20" s="190">
        <f t="shared" si="8"/>
        <v>-0.04589075450160285</v>
      </c>
      <c r="AC20" s="190">
        <f t="shared" si="8"/>
        <v>-0.04100224868783753</v>
      </c>
      <c r="AD20" s="190">
        <f t="shared" si="8"/>
        <v>-0.04867943391919105</v>
      </c>
      <c r="AE20" s="190">
        <f t="shared" si="8"/>
        <v>-0.0126311436055484</v>
      </c>
      <c r="AF20" s="190">
        <f t="shared" si="8"/>
        <v>0.0007147074118796226</v>
      </c>
      <c r="AG20" s="190">
        <f t="shared" si="8"/>
        <v>0.03105382958573566</v>
      </c>
      <c r="AH20" s="190">
        <f t="shared" si="8"/>
        <v>0.05163372909076758</v>
      </c>
      <c r="AI20" s="190">
        <f t="shared" si="8"/>
        <v>0.004949776761698832</v>
      </c>
      <c r="AJ20" s="191">
        <f t="shared" si="8"/>
        <v>-0.1921529439013555</v>
      </c>
      <c r="AK20" s="191">
        <f t="shared" si="8"/>
        <v>-0.11241601267422063</v>
      </c>
      <c r="AL20" s="192">
        <f t="shared" si="8"/>
        <v>-0.21774987869302842</v>
      </c>
      <c r="AM20" s="192">
        <f t="shared" si="8"/>
        <v>-0.24000454992422404</v>
      </c>
      <c r="AN20" s="204">
        <f t="shared" si="8"/>
        <v>-0.2496378366914731</v>
      </c>
      <c r="AO20" s="204">
        <f t="shared" si="8"/>
        <v>-0.2482276776045259</v>
      </c>
      <c r="AP20" s="204">
        <f t="shared" si="3"/>
        <v>-0.26252896330792774</v>
      </c>
      <c r="AQ20" s="204">
        <f t="shared" si="4"/>
        <v>-0.2628846628821906</v>
      </c>
      <c r="AR20" s="204">
        <f t="shared" si="4"/>
        <v>-0.3010861689699663</v>
      </c>
      <c r="AS20" s="360">
        <f t="shared" si="5"/>
        <v>-0.3006223268850966</v>
      </c>
      <c r="AT20" s="192">
        <f t="shared" si="6"/>
        <v>-0.30378285786451464</v>
      </c>
      <c r="AU20" s="192">
        <f>IF(ISTEXT(AU8),AU8,AU8/$Z8-1)</f>
        <v>-0.31953880169426707</v>
      </c>
      <c r="AV20" s="363">
        <f>IF(ISTEXT(AV8),AV8,AV8/$Z8-1)</f>
        <v>-0.32586996350737585</v>
      </c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-0.47960025469807377</v>
      </c>
      <c r="AQ21" s="204">
        <f t="shared" si="4"/>
        <v>-0.41904157866483327</v>
      </c>
      <c r="AR21" s="204">
        <f t="shared" si="4"/>
        <v>-0.34299552507163045</v>
      </c>
      <c r="AS21" s="360">
        <f t="shared" si="5"/>
        <v>-0.24310081811968665</v>
      </c>
      <c r="AT21" s="192">
        <f t="shared" si="6"/>
        <v>-0.18096522284218375</v>
      </c>
      <c r="AU21" s="192">
        <f t="shared" si="6"/>
        <v>-0.09674043920420106</v>
      </c>
      <c r="AV21" s="363">
        <f t="shared" si="6"/>
        <v>-0.09673533147971658</v>
      </c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0">
        <f t="shared" si="5"/>
        <v>-0.6712291310520992</v>
      </c>
      <c r="AT22" s="192">
        <f t="shared" si="6"/>
        <v>-0.7673462612871895</v>
      </c>
      <c r="AU22" s="192">
        <f t="shared" si="6"/>
        <v>-0.7575628906117942</v>
      </c>
      <c r="AV22" s="363">
        <f t="shared" si="6"/>
        <v>-0.7575628906117942</v>
      </c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148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1">
        <f t="shared" si="5"/>
        <v>-0.7758129414647418</v>
      </c>
      <c r="AT23" s="198">
        <f t="shared" si="6"/>
        <v>-0.8906435224694076</v>
      </c>
      <c r="AU23" s="198">
        <f t="shared" si="6"/>
        <v>-0.8899847853144693</v>
      </c>
      <c r="AV23" s="364">
        <f t="shared" si="6"/>
        <v>-0.8899847853144693</v>
      </c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-0.04476503424896616</v>
      </c>
      <c r="AB24" s="200">
        <f>IF(ISTEXT(AB12),AB12,AB12/$Z12-1)</f>
        <v>-0.03829297761106121</v>
      </c>
      <c r="AC24" s="200">
        <f>IF(ISTEXT(AC12),AC12,AC12/$Z12-1)</f>
        <v>-0.031668289211482015</v>
      </c>
      <c r="AD24" s="200">
        <f>IF(ISTEXT(AD12),AD12,AD12/$Z12-1)</f>
        <v>-0.03817101098431264</v>
      </c>
      <c r="AE24" s="200">
        <f>IF(ISTEXT(AE12),AE12,AE12/$Z12-1)</f>
        <v>0.009620614618205847</v>
      </c>
      <c r="AF24" s="200">
        <f aca="true" t="shared" si="12" ref="AF24:AO24">IF(ISTEXT(AF12),AF12,AF12/$Z12-1)</f>
        <v>0.06041352161416458</v>
      </c>
      <c r="AG24" s="200">
        <f t="shared" si="12"/>
        <v>0.07143704322900768</v>
      </c>
      <c r="AH24" s="200">
        <f t="shared" si="12"/>
        <v>0.06617415927149639</v>
      </c>
      <c r="AI24" s="200">
        <f t="shared" si="12"/>
        <v>0.03245708638414224</v>
      </c>
      <c r="AJ24" s="200">
        <f t="shared" si="12"/>
        <v>0.04917838169017741</v>
      </c>
      <c r="AK24" s="201">
        <f t="shared" si="12"/>
        <v>0.06389120068761267</v>
      </c>
      <c r="AL24" s="202">
        <f t="shared" si="12"/>
        <v>0.044209903048646026</v>
      </c>
      <c r="AM24" s="202">
        <f t="shared" si="12"/>
        <v>0.06962078820003392</v>
      </c>
      <c r="AN24" s="210">
        <f t="shared" si="12"/>
        <v>0.07265564708551042</v>
      </c>
      <c r="AO24" s="210">
        <f t="shared" si="12"/>
        <v>0.06942239985948717</v>
      </c>
      <c r="AP24" s="210">
        <f t="shared" si="3"/>
        <v>0.07149094967721248</v>
      </c>
      <c r="AQ24" s="210">
        <f t="shared" si="4"/>
        <v>0.0572892829807623</v>
      </c>
      <c r="AR24" s="210">
        <f t="shared" si="4"/>
        <v>0.08240199458585384</v>
      </c>
      <c r="AS24" s="362">
        <f t="shared" si="5"/>
        <v>0.01580092333476313</v>
      </c>
      <c r="AT24" s="202">
        <f t="shared" si="6"/>
        <v>-0.043627946101952086</v>
      </c>
      <c r="AU24" s="202">
        <f t="shared" si="6"/>
        <v>-0.002248611167571024</v>
      </c>
      <c r="AV24" s="365">
        <f t="shared" si="6"/>
        <v>0.036397086352085495</v>
      </c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24" customFormat="1" ht="21.75" customHeight="1" thickBot="1">
      <c r="U27" s="406"/>
      <c r="V27" s="422"/>
      <c r="W27" s="422"/>
      <c r="X27" s="423" t="s">
        <v>9</v>
      </c>
      <c r="Y27" s="422"/>
      <c r="Z27" s="422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</row>
    <row r="28" spans="24:79" ht="29.25">
      <c r="X28" s="339"/>
      <c r="Y28" s="340" t="s">
        <v>12</v>
      </c>
      <c r="Z28" s="341" t="s">
        <v>14</v>
      </c>
      <c r="AA28" s="342">
        <v>1990</v>
      </c>
      <c r="AB28" s="342">
        <f aca="true" t="shared" si="13" ref="AB28:AP28">AA28+1</f>
        <v>1991</v>
      </c>
      <c r="AC28" s="342">
        <f t="shared" si="13"/>
        <v>1992</v>
      </c>
      <c r="AD28" s="342">
        <f t="shared" si="13"/>
        <v>1993</v>
      </c>
      <c r="AE28" s="342">
        <f t="shared" si="13"/>
        <v>1994</v>
      </c>
      <c r="AF28" s="342">
        <f t="shared" si="13"/>
        <v>1995</v>
      </c>
      <c r="AG28" s="342">
        <f t="shared" si="13"/>
        <v>1996</v>
      </c>
      <c r="AH28" s="342">
        <f t="shared" si="13"/>
        <v>1997</v>
      </c>
      <c r="AI28" s="342">
        <f t="shared" si="13"/>
        <v>1998</v>
      </c>
      <c r="AJ28" s="343">
        <f t="shared" si="13"/>
        <v>1999</v>
      </c>
      <c r="AK28" s="343">
        <f t="shared" si="13"/>
        <v>2000</v>
      </c>
      <c r="AL28" s="343">
        <f t="shared" si="13"/>
        <v>2001</v>
      </c>
      <c r="AM28" s="343">
        <f t="shared" si="13"/>
        <v>2002</v>
      </c>
      <c r="AN28" s="342">
        <f t="shared" si="13"/>
        <v>2003</v>
      </c>
      <c r="AO28" s="342">
        <f t="shared" si="13"/>
        <v>2004</v>
      </c>
      <c r="AP28" s="342">
        <f t="shared" si="13"/>
        <v>2005</v>
      </c>
      <c r="AQ28" s="342">
        <f>AP28+1</f>
        <v>2006</v>
      </c>
      <c r="AR28" s="342">
        <f>AQ28+1</f>
        <v>2007</v>
      </c>
      <c r="AS28" s="359">
        <v>2008</v>
      </c>
      <c r="AT28" s="359">
        <v>2009</v>
      </c>
      <c r="AU28" s="359">
        <v>2010</v>
      </c>
      <c r="AV28" s="347" t="s">
        <v>200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0.010757454375270203</v>
      </c>
      <c r="AG29" s="204">
        <f t="shared" si="14"/>
        <v>0.01055262944400237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-0.01209297237372886</v>
      </c>
      <c r="AM29" s="192">
        <f t="shared" si="14"/>
        <v>0.029994434154206218</v>
      </c>
      <c r="AN29" s="204">
        <f t="shared" si="14"/>
        <v>0.004016079592430666</v>
      </c>
      <c r="AO29" s="204">
        <f t="shared" si="14"/>
        <v>-0.0004820643496369348</v>
      </c>
      <c r="AP29" s="204">
        <f>IF(ISTEXT(AO6),AO6,AP6/AO6-1)</f>
        <v>0.0033268060359969986</v>
      </c>
      <c r="AQ29" s="204">
        <f>IF(ISTEXT(AP6),AP6,AQ6/AP6-1)</f>
        <v>-0.014962020206766291</v>
      </c>
      <c r="AR29" s="204">
        <f>IF(ISTEXT(AQ6),AQ6,AR6/AQ6-1)</f>
        <v>0.02631266023647738</v>
      </c>
      <c r="AS29" s="360">
        <f>IF(ISTEXT(AR6),AR6,AS6/AR6-1)</f>
        <v>-0.06410484811682171</v>
      </c>
      <c r="AT29" s="192">
        <f aca="true" t="shared" si="15" ref="AT29:BE35">IF(ISTEXT(AS6),AS6,AT6/AS6-1)</f>
        <v>-0.05953879199959411</v>
      </c>
      <c r="AU29" s="192">
        <f>IF(ISTEXT(AT6),AT6,AU6/AT6-1)</f>
        <v>0.04502517307141063</v>
      </c>
      <c r="AV29" s="363">
        <f>IF(ISTEXT(AU6),AU6,AV6/AU6-1)</f>
        <v>0.04135853322918104</v>
      </c>
      <c r="AW29" s="213">
        <f t="shared" si="15"/>
        <v>-1</v>
      </c>
      <c r="AX29" s="213" t="e">
        <f t="shared" si="15"/>
        <v>#DIV/0!</v>
      </c>
      <c r="AY29" s="213" t="e">
        <f t="shared" si="15"/>
        <v>#DIV/0!</v>
      </c>
      <c r="AZ29" s="213" t="e">
        <f t="shared" si="15"/>
        <v>#DIV/0!</v>
      </c>
      <c r="BA29" s="213" t="e">
        <f t="shared" si="15"/>
        <v>#DIV/0!</v>
      </c>
      <c r="BB29" s="213" t="e">
        <f t="shared" si="15"/>
        <v>#DIV/0!</v>
      </c>
      <c r="BC29" s="213" t="e">
        <f t="shared" si="15"/>
        <v>#DIV/0!</v>
      </c>
      <c r="BD29" s="213" t="e">
        <f t="shared" si="15"/>
        <v>#DIV/0!</v>
      </c>
      <c r="BE29" s="213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-0.007615231838856373</v>
      </c>
      <c r="AC30" s="204">
        <f t="shared" si="16"/>
        <v>-0.008313763226337034</v>
      </c>
      <c r="AD30" s="204">
        <f t="shared" si="16"/>
        <v>-0.00861892799297903</v>
      </c>
      <c r="AE30" s="204">
        <f t="shared" si="16"/>
        <v>-0.021331031215064078</v>
      </c>
      <c r="AF30" s="204">
        <f t="shared" si="16"/>
        <v>-0.027947250514470445</v>
      </c>
      <c r="AG30" s="204">
        <f t="shared" si="16"/>
        <v>-0.02562079903572545</v>
      </c>
      <c r="AH30" s="204">
        <f t="shared" si="16"/>
        <v>-0.036848825526824114</v>
      </c>
      <c r="AI30" s="204">
        <f t="shared" si="16"/>
        <v>-0.02862961980203682</v>
      </c>
      <c r="AJ30" s="192">
        <f t="shared" si="16"/>
        <v>-0.02261380659877077</v>
      </c>
      <c r="AK30" s="192">
        <f t="shared" si="16"/>
        <v>-0.022362610229429203</v>
      </c>
      <c r="AL30" s="192">
        <f t="shared" si="16"/>
        <v>-0.02999661219650207</v>
      </c>
      <c r="AM30" s="192">
        <f t="shared" si="16"/>
        <v>-0.03726119479917889</v>
      </c>
      <c r="AN30" s="204">
        <f t="shared" si="16"/>
        <v>-0.021039509772085685</v>
      </c>
      <c r="AO30" s="204">
        <f t="shared" si="16"/>
        <v>-0.018482716158240486</v>
      </c>
      <c r="AP30" s="204">
        <f t="shared" si="16"/>
        <v>-0.016245934663245754</v>
      </c>
      <c r="AQ30" s="204">
        <f t="shared" si="16"/>
        <v>-0.015613934023691156</v>
      </c>
      <c r="AR30" s="204">
        <f t="shared" si="16"/>
        <v>-0.019672345143137537</v>
      </c>
      <c r="AS30" s="360">
        <f t="shared" si="16"/>
        <v>-0.024227375478061752</v>
      </c>
      <c r="AT30" s="192">
        <f t="shared" si="15"/>
        <v>-0.027199705214900116</v>
      </c>
      <c r="AU30" s="192">
        <f t="shared" si="15"/>
        <v>-0.024660128981141005</v>
      </c>
      <c r="AV30" s="363">
        <f t="shared" si="15"/>
        <v>-0.017738229926383742</v>
      </c>
      <c r="AW30" s="213">
        <f t="shared" si="15"/>
        <v>-1</v>
      </c>
      <c r="AX30" s="213" t="e">
        <f t="shared" si="15"/>
        <v>#DIV/0!</v>
      </c>
      <c r="AY30" s="213" t="e">
        <f t="shared" si="15"/>
        <v>#DIV/0!</v>
      </c>
      <c r="AZ30" s="213" t="e">
        <f t="shared" si="15"/>
        <v>#DIV/0!</v>
      </c>
      <c r="BA30" s="213" t="e">
        <f t="shared" si="15"/>
        <v>#DIV/0!</v>
      </c>
      <c r="BB30" s="213" t="e">
        <f t="shared" si="15"/>
        <v>#DIV/0!</v>
      </c>
      <c r="BC30" s="213" t="e">
        <f t="shared" si="15"/>
        <v>#DIV/0!</v>
      </c>
      <c r="BD30" s="213" t="e">
        <f t="shared" si="15"/>
        <v>#DIV/0!</v>
      </c>
      <c r="BE30" s="213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-0.016235223415203004</v>
      </c>
      <c r="AC31" s="204">
        <f t="shared" si="17"/>
        <v>0.005123633207444467</v>
      </c>
      <c r="AD31" s="204">
        <f t="shared" si="17"/>
        <v>-0.008005425686190781</v>
      </c>
      <c r="AE31" s="204">
        <f t="shared" si="17"/>
        <v>0.0378928949913826</v>
      </c>
      <c r="AF31" s="204">
        <f t="shared" si="17"/>
        <v>0.01351658089172747</v>
      </c>
      <c r="AG31" s="204">
        <f t="shared" si="17"/>
        <v>0.030317454064726634</v>
      </c>
      <c r="AH31" s="204">
        <f t="shared" si="17"/>
        <v>0.019960063106793102</v>
      </c>
      <c r="AI31" s="204">
        <f t="shared" si="17"/>
        <v>-0.04439183628070886</v>
      </c>
      <c r="AJ31" s="192">
        <f t="shared" si="17"/>
        <v>-0.19613191148535658</v>
      </c>
      <c r="AK31" s="192">
        <f t="shared" si="17"/>
        <v>0.0987030040218384</v>
      </c>
      <c r="AL31" s="192">
        <f t="shared" si="17"/>
        <v>-0.11867481559257331</v>
      </c>
      <c r="AM31" s="192">
        <f t="shared" si="17"/>
        <v>-0.028449559322551332</v>
      </c>
      <c r="AN31" s="204">
        <f t="shared" si="17"/>
        <v>-0.012675453210000853</v>
      </c>
      <c r="AO31" s="204">
        <f t="shared" si="17"/>
        <v>0.0018793046290199733</v>
      </c>
      <c r="AP31" s="204">
        <f t="shared" si="17"/>
        <v>-0.01902342674419255</v>
      </c>
      <c r="AQ31" s="204">
        <f t="shared" si="17"/>
        <v>-0.0004823234494174544</v>
      </c>
      <c r="AR31" s="204">
        <f t="shared" si="17"/>
        <v>-0.051825683395962496</v>
      </c>
      <c r="AS31" s="360">
        <f t="shared" si="17"/>
        <v>0.0006636613331663099</v>
      </c>
      <c r="AT31" s="192">
        <f t="shared" si="15"/>
        <v>-0.004519061875884023</v>
      </c>
      <c r="AU31" s="192">
        <f t="shared" si="15"/>
        <v>-0.02263078984442235</v>
      </c>
      <c r="AV31" s="363">
        <f t="shared" si="15"/>
        <v>-0.009304221649775957</v>
      </c>
      <c r="AW31" s="213">
        <f t="shared" si="15"/>
        <v>-1</v>
      </c>
      <c r="AX31" s="213" t="e">
        <f t="shared" si="15"/>
        <v>#DIV/0!</v>
      </c>
      <c r="AY31" s="213" t="e">
        <f t="shared" si="15"/>
        <v>#DIV/0!</v>
      </c>
      <c r="AZ31" s="213" t="e">
        <f t="shared" si="15"/>
        <v>#DIV/0!</v>
      </c>
      <c r="BA31" s="213" t="e">
        <f t="shared" si="15"/>
        <v>#DIV/0!</v>
      </c>
      <c r="BB31" s="213" t="e">
        <f t="shared" si="15"/>
        <v>#DIV/0!</v>
      </c>
      <c r="BC31" s="213" t="e">
        <f t="shared" si="15"/>
        <v>#DIV/0!</v>
      </c>
      <c r="BD31" s="213" t="e">
        <f t="shared" si="15"/>
        <v>#DIV/0!</v>
      </c>
      <c r="BE31" s="213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-0.003247525924740313</v>
      </c>
      <c r="AQ32" s="204">
        <f t="shared" si="18"/>
        <v>0.11636953434346009</v>
      </c>
      <c r="AR32" s="204">
        <f t="shared" si="18"/>
        <v>0.1308975837176658</v>
      </c>
      <c r="AS32" s="360">
        <f t="shared" si="18"/>
        <v>0.15204570252407312</v>
      </c>
      <c r="AT32" s="192">
        <f t="shared" si="15"/>
        <v>0.08209230075152618</v>
      </c>
      <c r="AU32" s="192">
        <f t="shared" si="15"/>
        <v>0.10283419701695262</v>
      </c>
      <c r="AV32" s="363">
        <f t="shared" si="15"/>
        <v>5.654769355656342E-06</v>
      </c>
      <c r="AW32" s="213">
        <f t="shared" si="15"/>
        <v>-1</v>
      </c>
      <c r="AX32" s="213" t="e">
        <f t="shared" si="15"/>
        <v>#DIV/0!</v>
      </c>
      <c r="AY32" s="213" t="e">
        <f t="shared" si="15"/>
        <v>#DIV/0!</v>
      </c>
      <c r="AZ32" s="213" t="e">
        <f t="shared" si="15"/>
        <v>#DIV/0!</v>
      </c>
      <c r="BA32" s="213" t="e">
        <f t="shared" si="15"/>
        <v>#DIV/0!</v>
      </c>
      <c r="BB32" s="213" t="e">
        <f t="shared" si="15"/>
        <v>#DIV/0!</v>
      </c>
      <c r="BC32" s="213" t="e">
        <f t="shared" si="15"/>
        <v>#DIV/0!</v>
      </c>
      <c r="BD32" s="213" t="e">
        <f t="shared" si="15"/>
        <v>#DIV/0!</v>
      </c>
      <c r="BE32" s="213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0">
        <f t="shared" si="19"/>
        <v>-0.2798040273765525</v>
      </c>
      <c r="AT33" s="192">
        <f t="shared" si="15"/>
        <v>-0.2923529403401056</v>
      </c>
      <c r="AU33" s="192">
        <f t="shared" si="15"/>
        <v>0.04205120764240977</v>
      </c>
      <c r="AV33" s="363">
        <f t="shared" si="15"/>
        <v>0</v>
      </c>
      <c r="AW33" s="213">
        <f t="shared" si="15"/>
        <v>-1</v>
      </c>
      <c r="AX33" s="213" t="e">
        <f t="shared" si="15"/>
        <v>#DIV/0!</v>
      </c>
      <c r="AY33" s="213" t="e">
        <f t="shared" si="15"/>
        <v>#DIV/0!</v>
      </c>
      <c r="AZ33" s="213" t="e">
        <f t="shared" si="15"/>
        <v>#DIV/0!</v>
      </c>
      <c r="BA33" s="213" t="e">
        <f t="shared" si="15"/>
        <v>#DIV/0!</v>
      </c>
      <c r="BB33" s="213" t="e">
        <f t="shared" si="15"/>
        <v>#DIV/0!</v>
      </c>
      <c r="BC33" s="213" t="e">
        <f t="shared" si="15"/>
        <v>#DIV/0!</v>
      </c>
      <c r="BD33" s="213" t="e">
        <f t="shared" si="15"/>
        <v>#DIV/0!</v>
      </c>
      <c r="BE33" s="213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148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1">
        <f t="shared" si="20"/>
        <v>-0.13890923239017638</v>
      </c>
      <c r="AT34" s="198">
        <f t="shared" si="15"/>
        <v>-0.5122087856226823</v>
      </c>
      <c r="AU34" s="198">
        <f t="shared" si="15"/>
        <v>0.0060237598157277805</v>
      </c>
      <c r="AV34" s="364">
        <f t="shared" si="15"/>
        <v>0</v>
      </c>
      <c r="AW34" s="214">
        <f t="shared" si="15"/>
        <v>-1</v>
      </c>
      <c r="AX34" s="214" t="e">
        <f t="shared" si="15"/>
        <v>#DIV/0!</v>
      </c>
      <c r="AY34" s="214" t="e">
        <f t="shared" si="15"/>
        <v>#DIV/0!</v>
      </c>
      <c r="AZ34" s="214" t="e">
        <f t="shared" si="15"/>
        <v>#DIV/0!</v>
      </c>
      <c r="BA34" s="214" t="e">
        <f t="shared" si="15"/>
        <v>#DIV/0!</v>
      </c>
      <c r="BB34" s="214" t="e">
        <f t="shared" si="15"/>
        <v>#DIV/0!</v>
      </c>
      <c r="BC34" s="214" t="e">
        <f t="shared" si="15"/>
        <v>#DIV/0!</v>
      </c>
      <c r="BD34" s="214" t="e">
        <f t="shared" si="15"/>
        <v>#DIV/0!</v>
      </c>
      <c r="BE34" s="214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0.00677535566635834</v>
      </c>
      <c r="AC35" s="210">
        <f>IF(ISTEXT(AB12),AB12,AC12/AB12-1)</f>
        <v>0.006888468364432798</v>
      </c>
      <c r="AD35" s="210">
        <f>IF(ISTEXT(AC12),AC12,AD12/AC12-1)</f>
        <v>-0.006715386577121785</v>
      </c>
      <c r="AE35" s="210">
        <f>IF(ISTEXT(AD12),AD12,AE12/AD12-1)</f>
        <v>0.04968827738434811</v>
      </c>
      <c r="AF35" s="210">
        <f>IF(ISTEXT(AE12),AE12,AF12/AE12-1)</f>
        <v>0.05030890441472047</v>
      </c>
      <c r="AG35" s="210">
        <f aca="true" t="shared" si="21" ref="AG35:AS35">IF(ISTEXT(AF12),AF12,AG12/AF12-1)</f>
        <v>0.010395493258198885</v>
      </c>
      <c r="AH35" s="210">
        <f t="shared" si="21"/>
        <v>-0.004911986187868256</v>
      </c>
      <c r="AI35" s="210">
        <f t="shared" si="21"/>
        <v>-0.03162435761001059</v>
      </c>
      <c r="AJ35" s="210">
        <f t="shared" si="21"/>
        <v>0.016195632270389337</v>
      </c>
      <c r="AK35" s="202">
        <f t="shared" si="21"/>
        <v>0.014023181619253089</v>
      </c>
      <c r="AL35" s="202">
        <f t="shared" si="21"/>
        <v>-0.018499351838088596</v>
      </c>
      <c r="AM35" s="202">
        <f t="shared" si="21"/>
        <v>0.024335035587384146</v>
      </c>
      <c r="AN35" s="210">
        <f t="shared" si="21"/>
        <v>0.0028373222724884517</v>
      </c>
      <c r="AO35" s="210">
        <f t="shared" si="21"/>
        <v>-0.0030142452844099665</v>
      </c>
      <c r="AP35" s="210">
        <f t="shared" si="21"/>
        <v>0.0019342682722907067</v>
      </c>
      <c r="AQ35" s="210">
        <f t="shared" si="21"/>
        <v>-0.013254117265972698</v>
      </c>
      <c r="AR35" s="210">
        <f t="shared" si="21"/>
        <v>0.023751977826061532</v>
      </c>
      <c r="AS35" s="362">
        <f t="shared" si="21"/>
        <v>-0.06153080979546177</v>
      </c>
      <c r="AT35" s="202">
        <f t="shared" si="15"/>
        <v>-0.058504445183625964</v>
      </c>
      <c r="AU35" s="202">
        <f t="shared" si="15"/>
        <v>0.04326698460680056</v>
      </c>
      <c r="AV35" s="365">
        <f t="shared" si="15"/>
        <v>0.0387327925094445</v>
      </c>
      <c r="AW35" s="215">
        <f t="shared" si="15"/>
        <v>-1</v>
      </c>
      <c r="AX35" s="215" t="e">
        <f t="shared" si="15"/>
        <v>#DIV/0!</v>
      </c>
      <c r="AY35" s="215" t="e">
        <f t="shared" si="15"/>
        <v>#DIV/0!</v>
      </c>
      <c r="AZ35" s="215" t="e">
        <f t="shared" si="15"/>
        <v>#DIV/0!</v>
      </c>
      <c r="BA35" s="215" t="e">
        <f t="shared" si="15"/>
        <v>#DIV/0!</v>
      </c>
      <c r="BB35" s="215" t="e">
        <f t="shared" si="15"/>
        <v>#DIV/0!</v>
      </c>
      <c r="BC35" s="215" t="e">
        <f t="shared" si="15"/>
        <v>#DIV/0!</v>
      </c>
      <c r="BD35" s="215" t="e">
        <f t="shared" si="15"/>
        <v>#DIV/0!</v>
      </c>
      <c r="BE35" s="215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5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Q25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V36" sqref="AV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8" width="12.625" style="1" customWidth="1"/>
    <col min="49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12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12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 t="shared" si="0"/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>#REF!+1</f>
        <v>#REF!</v>
      </c>
      <c r="AX3" s="328" t="e">
        <f t="shared" si="0"/>
        <v>#REF!</v>
      </c>
      <c r="AY3" s="328" t="e">
        <f t="shared" si="0"/>
        <v>#REF!</v>
      </c>
      <c r="AZ3" s="328" t="e">
        <f t="shared" si="0"/>
        <v>#REF!</v>
      </c>
      <c r="BA3" s="328" t="e">
        <f t="shared" si="0"/>
        <v>#REF!</v>
      </c>
      <c r="BB3" s="328" t="e">
        <f t="shared" si="0"/>
        <v>#REF!</v>
      </c>
      <c r="BC3" s="328" t="e">
        <f t="shared" si="0"/>
        <v>#REF!</v>
      </c>
      <c r="BD3" s="328" t="e">
        <f t="shared" si="0"/>
        <v>#REF!</v>
      </c>
      <c r="BE3" s="328" t="e">
        <f t="shared" si="0"/>
        <v>#REF!</v>
      </c>
      <c r="BF3" s="329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3">
        <f aca="true" t="shared" si="1" ref="Z4:AS4">SUM(Z5,Z10,Z19,Z24)</f>
        <v>1059075.8665464697</v>
      </c>
      <c r="AA4" s="273">
        <f t="shared" si="1"/>
        <v>1059143.7363701062</v>
      </c>
      <c r="AB4" s="273">
        <f t="shared" si="1"/>
        <v>1066628.0507543075</v>
      </c>
      <c r="AC4" s="273">
        <f t="shared" si="1"/>
        <v>1073684.8991008913</v>
      </c>
      <c r="AD4" s="273">
        <f t="shared" si="1"/>
        <v>1067559.8252931128</v>
      </c>
      <c r="AE4" s="273">
        <f t="shared" si="1"/>
        <v>1122949.9094915595</v>
      </c>
      <c r="AF4" s="273">
        <f t="shared" si="1"/>
        <v>1135266.5189294668</v>
      </c>
      <c r="AG4" s="273">
        <f t="shared" si="1"/>
        <v>1147123.4612483406</v>
      </c>
      <c r="AH4" s="273">
        <f t="shared" si="1"/>
        <v>1143371.569194104</v>
      </c>
      <c r="AI4" s="273">
        <f t="shared" si="1"/>
        <v>1113064.6520029448</v>
      </c>
      <c r="AJ4" s="273">
        <f t="shared" si="1"/>
        <v>1147923.4663119405</v>
      </c>
      <c r="AK4" s="273">
        <f t="shared" si="1"/>
        <v>1166901.9480878306</v>
      </c>
      <c r="AL4" s="273">
        <f t="shared" si="1"/>
        <v>1153217.1679898398</v>
      </c>
      <c r="AM4" s="273">
        <f t="shared" si="1"/>
        <v>1192871.9771158365</v>
      </c>
      <c r="AN4" s="273">
        <f t="shared" si="1"/>
        <v>1198075.5396492004</v>
      </c>
      <c r="AO4" s="273">
        <f t="shared" si="1"/>
        <v>1198420.9607322956</v>
      </c>
      <c r="AP4" s="273">
        <f t="shared" si="1"/>
        <v>1202573.2133610537</v>
      </c>
      <c r="AQ4" s="273">
        <f t="shared" si="1"/>
        <v>1185109.4903619362</v>
      </c>
      <c r="AR4" s="273">
        <f t="shared" si="1"/>
        <v>1218496.3941006504</v>
      </c>
      <c r="AS4" s="273">
        <f t="shared" si="1"/>
        <v>1138441.407250645</v>
      </c>
      <c r="AT4" s="273">
        <f>SUM(AT5,AT10,AT19,AT24)</f>
        <v>1075243.2071490372</v>
      </c>
      <c r="AU4" s="273">
        <f>SUM(AU5,AU10,AU19,AU24)</f>
        <v>1123457.9997883316</v>
      </c>
      <c r="AV4" s="273">
        <f>SUM(AV5,AV10,AV19,AV24)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3"/>
      <c r="BI4" s="234"/>
      <c r="BJ4" s="233"/>
      <c r="BK4" s="232"/>
    </row>
    <row r="5" spans="23:63" ht="14.25">
      <c r="W5" s="124"/>
      <c r="X5" s="88" t="s">
        <v>39</v>
      </c>
      <c r="Y5" s="90"/>
      <c r="Z5" s="274">
        <f>SUM(Z6:Z9)</f>
        <v>317760.4781841786</v>
      </c>
      <c r="AA5" s="275">
        <f>SUM(AA6:AA9)</f>
        <v>317760.47818417865</v>
      </c>
      <c r="AB5" s="275">
        <f aca="true" t="shared" si="2" ref="AB5:AR5">SUM(AB6:AB9)</f>
        <v>320303.87668561906</v>
      </c>
      <c r="AC5" s="275">
        <f t="shared" si="2"/>
        <v>327020.0023028581</v>
      </c>
      <c r="AD5" s="275">
        <f t="shared" si="2"/>
        <v>308959.2593258289</v>
      </c>
      <c r="AE5" s="275">
        <f t="shared" si="2"/>
        <v>349637.32499823987</v>
      </c>
      <c r="AF5" s="275">
        <f t="shared" si="2"/>
        <v>337867.68730731175</v>
      </c>
      <c r="AG5" s="275">
        <f t="shared" si="2"/>
        <v>337751.04555694584</v>
      </c>
      <c r="AH5" s="275">
        <f t="shared" si="2"/>
        <v>334252.91816824523</v>
      </c>
      <c r="AI5" s="275">
        <f t="shared" si="2"/>
        <v>324060.5164172776</v>
      </c>
      <c r="AJ5" s="275">
        <f t="shared" si="2"/>
        <v>341336.2522967268</v>
      </c>
      <c r="AK5" s="275">
        <f t="shared" si="2"/>
        <v>348484.027641061</v>
      </c>
      <c r="AL5" s="275">
        <f t="shared" si="2"/>
        <v>340210.6961154515</v>
      </c>
      <c r="AM5" s="275">
        <f t="shared" si="2"/>
        <v>371390.75714120234</v>
      </c>
      <c r="AN5" s="275">
        <f t="shared" si="2"/>
        <v>385208.3631586062</v>
      </c>
      <c r="AO5" s="275">
        <f t="shared" si="2"/>
        <v>381734.5765552206</v>
      </c>
      <c r="AP5" s="275">
        <f t="shared" si="2"/>
        <v>397828.14673061034</v>
      </c>
      <c r="AQ5" s="275">
        <f t="shared" si="2"/>
        <v>387262.4677691312</v>
      </c>
      <c r="AR5" s="275">
        <f t="shared" si="2"/>
        <v>440246.8980720965</v>
      </c>
      <c r="AS5" s="275">
        <f>SUM(AS6:AS9)</f>
        <v>413359.77621197765</v>
      </c>
      <c r="AT5" s="275">
        <f>SUM(AT6:AT9)</f>
        <v>378892.5339526364</v>
      </c>
      <c r="AU5" s="275">
        <f>SUM(AU6:AU9)</f>
        <v>399192.22340896714</v>
      </c>
      <c r="AV5" s="275">
        <f>SUM(AV6:AV9)</f>
        <v>459675.1744281037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3"/>
      <c r="BI5" s="234"/>
      <c r="BJ5" s="233"/>
      <c r="BK5" s="232"/>
    </row>
    <row r="6" spans="23:63" ht="14.25">
      <c r="W6" s="124"/>
      <c r="X6" s="153"/>
      <c r="Y6" s="155" t="s">
        <v>74</v>
      </c>
      <c r="Z6" s="276">
        <v>290009.52564138314</v>
      </c>
      <c r="AA6" s="277">
        <v>290009.5256413832</v>
      </c>
      <c r="AB6" s="277">
        <v>292439.99003429327</v>
      </c>
      <c r="AC6" s="277">
        <v>299980.6035291525</v>
      </c>
      <c r="AD6" s="277">
        <v>282291.30689937295</v>
      </c>
      <c r="AE6" s="277">
        <v>319307.3683115373</v>
      </c>
      <c r="AF6" s="277">
        <v>307579.2247801886</v>
      </c>
      <c r="AG6" s="277">
        <v>308999.94370842725</v>
      </c>
      <c r="AH6" s="277">
        <v>302237.6985130534</v>
      </c>
      <c r="AI6" s="277">
        <v>292423.6383148639</v>
      </c>
      <c r="AJ6" s="277">
        <v>312245.5285181977</v>
      </c>
      <c r="AK6" s="277">
        <v>320871.65585379855</v>
      </c>
      <c r="AL6" s="277">
        <v>313536.4190728003</v>
      </c>
      <c r="AM6" s="277">
        <v>340576.39816028625</v>
      </c>
      <c r="AN6" s="277">
        <v>357840.34229383105</v>
      </c>
      <c r="AO6" s="277">
        <v>353275.37504229933</v>
      </c>
      <c r="AP6" s="277">
        <v>369917.53777060425</v>
      </c>
      <c r="AQ6" s="277">
        <v>362421.34773383354</v>
      </c>
      <c r="AR6" s="277">
        <v>415752.47406389564</v>
      </c>
      <c r="AS6" s="277">
        <v>387097.1824459996</v>
      </c>
      <c r="AT6" s="277">
        <v>349475.206498067</v>
      </c>
      <c r="AU6" s="277">
        <v>372491.4427907688</v>
      </c>
      <c r="AV6" s="277">
        <v>432017.8693721765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3"/>
      <c r="BI6" s="233"/>
      <c r="BJ6" s="233"/>
      <c r="BK6" s="232"/>
    </row>
    <row r="7" spans="23:63" ht="14.25">
      <c r="W7" s="124"/>
      <c r="X7" s="153"/>
      <c r="Y7" s="157" t="s">
        <v>75</v>
      </c>
      <c r="Z7" s="278">
        <v>571.3802016670321</v>
      </c>
      <c r="AA7" s="277">
        <v>571.3802016670321</v>
      </c>
      <c r="AB7" s="277">
        <v>557.6479307684623</v>
      </c>
      <c r="AC7" s="277">
        <v>589.5078921721699</v>
      </c>
      <c r="AD7" s="277">
        <v>636.8196886482708</v>
      </c>
      <c r="AE7" s="277">
        <v>729.7380302914114</v>
      </c>
      <c r="AF7" s="277">
        <v>739.5481454273395</v>
      </c>
      <c r="AG7" s="277">
        <v>761.206616337598</v>
      </c>
      <c r="AH7" s="277">
        <v>789.474682824386</v>
      </c>
      <c r="AI7" s="277">
        <v>835.3489358436811</v>
      </c>
      <c r="AJ7" s="277">
        <v>901.0476099964656</v>
      </c>
      <c r="AK7" s="277">
        <v>916.3237182516609</v>
      </c>
      <c r="AL7" s="277">
        <v>871.128704368587</v>
      </c>
      <c r="AM7" s="277">
        <v>920.3683683815369</v>
      </c>
      <c r="AN7" s="277">
        <v>870.7702325446351</v>
      </c>
      <c r="AO7" s="277">
        <v>939.2101163588604</v>
      </c>
      <c r="AP7" s="277">
        <v>1037.860917186159</v>
      </c>
      <c r="AQ7" s="277">
        <v>966.3378598227341</v>
      </c>
      <c r="AR7" s="277">
        <v>992.1436123858842</v>
      </c>
      <c r="AS7" s="277">
        <v>910.1585538464508</v>
      </c>
      <c r="AT7" s="277">
        <v>834.4034058532294</v>
      </c>
      <c r="AU7" s="277">
        <v>914.9681892988854</v>
      </c>
      <c r="AV7" s="277">
        <v>920.6046466996394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3"/>
      <c r="BI7" s="233"/>
      <c r="BJ7" s="233"/>
      <c r="BK7" s="232"/>
    </row>
    <row r="8" spans="23:63" ht="13.5" customHeight="1">
      <c r="W8" s="124"/>
      <c r="X8" s="89"/>
      <c r="Y8" s="51" t="s">
        <v>61</v>
      </c>
      <c r="Z8" s="279">
        <v>15893.24194428691</v>
      </c>
      <c r="AA8" s="277">
        <v>15893.24194428691</v>
      </c>
      <c r="AB8" s="277">
        <v>15943.333460838738</v>
      </c>
      <c r="AC8" s="277">
        <v>16399.556242983148</v>
      </c>
      <c r="AD8" s="277">
        <v>17008.608798732406</v>
      </c>
      <c r="AE8" s="277">
        <v>17378.62042059257</v>
      </c>
      <c r="AF8" s="277">
        <v>16956.41688983841</v>
      </c>
      <c r="AG8" s="277">
        <v>17132.1127058852</v>
      </c>
      <c r="AH8" s="277">
        <v>18602.210302104457</v>
      </c>
      <c r="AI8" s="277">
        <v>18300.433896585404</v>
      </c>
      <c r="AJ8" s="277">
        <v>17937.298574318003</v>
      </c>
      <c r="AK8" s="277">
        <v>17284.550492505015</v>
      </c>
      <c r="AL8" s="277">
        <v>16545.2515565966</v>
      </c>
      <c r="AM8" s="277">
        <v>16039.429504896116</v>
      </c>
      <c r="AN8" s="277">
        <v>15997.465568298101</v>
      </c>
      <c r="AO8" s="277">
        <v>15834.234746288535</v>
      </c>
      <c r="AP8" s="277">
        <v>16434.41132998856</v>
      </c>
      <c r="AQ8" s="277">
        <v>16088.53249381542</v>
      </c>
      <c r="AR8" s="277">
        <v>16013.120205421614</v>
      </c>
      <c r="AS8" s="277">
        <v>14320.309410624859</v>
      </c>
      <c r="AT8" s="277">
        <v>14559.259843189002</v>
      </c>
      <c r="AU8" s="277">
        <v>15031.942799224707</v>
      </c>
      <c r="AV8" s="277">
        <v>14216.399657335562</v>
      </c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3"/>
      <c r="BI8" s="233"/>
      <c r="BJ8" s="233"/>
      <c r="BK8" s="232"/>
    </row>
    <row r="9" spans="23:63" ht="14.25">
      <c r="W9" s="124"/>
      <c r="X9" s="89"/>
      <c r="Y9" s="52" t="s">
        <v>100</v>
      </c>
      <c r="Z9" s="280">
        <v>11286.33039684152</v>
      </c>
      <c r="AA9" s="277">
        <v>11286.330396841522</v>
      </c>
      <c r="AB9" s="277">
        <v>11362.905259718576</v>
      </c>
      <c r="AC9" s="277">
        <v>10050.3346385503</v>
      </c>
      <c r="AD9" s="277">
        <v>9022.523939075281</v>
      </c>
      <c r="AE9" s="277">
        <v>12221.598235818608</v>
      </c>
      <c r="AF9" s="277">
        <v>12592.497491857448</v>
      </c>
      <c r="AG9" s="277">
        <v>10857.782526295832</v>
      </c>
      <c r="AH9" s="277">
        <v>12623.534670262976</v>
      </c>
      <c r="AI9" s="277">
        <v>12501.095269984633</v>
      </c>
      <c r="AJ9" s="277">
        <v>10252.377594214648</v>
      </c>
      <c r="AK9" s="277">
        <v>9411.497576505775</v>
      </c>
      <c r="AL9" s="277">
        <v>9257.896781685977</v>
      </c>
      <c r="AM9" s="277">
        <v>13854.561107638481</v>
      </c>
      <c r="AN9" s="277">
        <v>10499.785063932388</v>
      </c>
      <c r="AO9" s="277">
        <v>11685.756650273848</v>
      </c>
      <c r="AP9" s="277">
        <v>10438.336712831413</v>
      </c>
      <c r="AQ9" s="277">
        <v>7786.249681659537</v>
      </c>
      <c r="AR9" s="277">
        <v>7489.160190393333</v>
      </c>
      <c r="AS9" s="277">
        <v>11032.125801506761</v>
      </c>
      <c r="AT9" s="277">
        <v>14023.664205527137</v>
      </c>
      <c r="AU9" s="277">
        <v>10753.869629674773</v>
      </c>
      <c r="AV9" s="277">
        <v>12520.300751892117</v>
      </c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3"/>
      <c r="BI9" s="233"/>
      <c r="BJ9" s="233"/>
      <c r="BK9" s="232"/>
    </row>
    <row r="10" spans="23:63" ht="14.25">
      <c r="W10" s="124"/>
      <c r="X10" s="105" t="s">
        <v>40</v>
      </c>
      <c r="Y10" s="108"/>
      <c r="Z10" s="281">
        <f>SUM(Z11:Z18)</f>
        <v>389990.97210019204</v>
      </c>
      <c r="AA10" s="282">
        <f>SUM(AA11:AA18)</f>
        <v>390068.0296477943</v>
      </c>
      <c r="AB10" s="282">
        <f aca="true" t="shared" si="3" ref="AB10:AR10">SUM(AB11:AB18)</f>
        <v>385983.0518790047</v>
      </c>
      <c r="AC10" s="282">
        <f t="shared" si="3"/>
        <v>377196.87553067494</v>
      </c>
      <c r="AD10" s="282">
        <f t="shared" si="3"/>
        <v>375411.02797521226</v>
      </c>
      <c r="AE10" s="282">
        <f t="shared" si="3"/>
        <v>382516.71066850994</v>
      </c>
      <c r="AF10" s="282">
        <f t="shared" si="3"/>
        <v>386642.894571936</v>
      </c>
      <c r="AG10" s="282">
        <f t="shared" si="3"/>
        <v>395642.0467758538</v>
      </c>
      <c r="AH10" s="282">
        <f t="shared" si="3"/>
        <v>396846.50390778336</v>
      </c>
      <c r="AI10" s="282">
        <f t="shared" si="3"/>
        <v>373081.20671341626</v>
      </c>
      <c r="AJ10" s="282">
        <f t="shared" si="3"/>
        <v>379502.02616211853</v>
      </c>
      <c r="AK10" s="282">
        <f t="shared" si="3"/>
        <v>388933.1494635993</v>
      </c>
      <c r="AL10" s="282">
        <f t="shared" si="3"/>
        <v>377725.2162336976</v>
      </c>
      <c r="AM10" s="282">
        <f t="shared" si="3"/>
        <v>384010.5193911772</v>
      </c>
      <c r="AN10" s="282">
        <f t="shared" si="3"/>
        <v>383062.7072297469</v>
      </c>
      <c r="AO10" s="282">
        <f t="shared" si="3"/>
        <v>387976.4992490134</v>
      </c>
      <c r="AP10" s="282">
        <f t="shared" si="3"/>
        <v>379474.4343618954</v>
      </c>
      <c r="AQ10" s="282">
        <f t="shared" si="3"/>
        <v>379891.00659596594</v>
      </c>
      <c r="AR10" s="282">
        <f t="shared" si="3"/>
        <v>375097.3599286822</v>
      </c>
      <c r="AS10" s="282">
        <f>SUM(AS11:AS18)</f>
        <v>339203.2196887314</v>
      </c>
      <c r="AT10" s="282">
        <f>SUM(AT11:AT18)</f>
        <v>322507.58195974154</v>
      </c>
      <c r="AU10" s="282">
        <f>SUM(AU11:AU18)</f>
        <v>345790.6085601577</v>
      </c>
      <c r="AV10" s="282">
        <f>SUM(AV11:AV18)</f>
        <v>339069.34633457987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3"/>
      <c r="BI10" s="234"/>
      <c r="BJ10" s="233"/>
      <c r="BK10" s="232"/>
    </row>
    <row r="11" spans="23:63" ht="14.25">
      <c r="W11" s="124"/>
      <c r="X11" s="106"/>
      <c r="Y11" s="50" t="s">
        <v>136</v>
      </c>
      <c r="Z11" s="283">
        <v>36405.11338083324</v>
      </c>
      <c r="AA11" s="283">
        <v>36414.30110479926</v>
      </c>
      <c r="AB11" s="283">
        <v>38582.21339218642</v>
      </c>
      <c r="AC11" s="283">
        <v>38784.34827370142</v>
      </c>
      <c r="AD11" s="283">
        <v>38387.145567636835</v>
      </c>
      <c r="AE11" s="283">
        <v>37663.87664555584</v>
      </c>
      <c r="AF11" s="283">
        <v>36656.1442979364</v>
      </c>
      <c r="AG11" s="283">
        <v>37404.25486364502</v>
      </c>
      <c r="AH11" s="283">
        <v>36390.67214450576</v>
      </c>
      <c r="AI11" s="283">
        <v>34834.54898609556</v>
      </c>
      <c r="AJ11" s="283">
        <v>33580.72594016176</v>
      </c>
      <c r="AK11" s="283">
        <v>31081.66648633124</v>
      </c>
      <c r="AL11" s="283">
        <v>30093.618607589182</v>
      </c>
      <c r="AM11" s="283">
        <v>29535.802520264377</v>
      </c>
      <c r="AN11" s="283">
        <v>28500.666732438738</v>
      </c>
      <c r="AO11" s="283">
        <v>28442.244655513306</v>
      </c>
      <c r="AP11" s="283">
        <v>27855.74500107065</v>
      </c>
      <c r="AQ11" s="283">
        <v>26199.288046132882</v>
      </c>
      <c r="AR11" s="283">
        <v>24833.57031049963</v>
      </c>
      <c r="AS11" s="283">
        <v>22214.259415094162</v>
      </c>
      <c r="AT11" s="283">
        <v>21945.756305635965</v>
      </c>
      <c r="AU11" s="283">
        <v>22191.428165687852</v>
      </c>
      <c r="AV11" s="283">
        <v>22541.65444858474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5"/>
      <c r="BI11" s="236"/>
      <c r="BJ11" s="234"/>
      <c r="BK11" s="232"/>
    </row>
    <row r="12" spans="23:63" ht="14.25">
      <c r="W12" s="124"/>
      <c r="X12" s="106"/>
      <c r="Y12" s="51" t="s">
        <v>67</v>
      </c>
      <c r="Z12" s="283">
        <v>25825.233380269172</v>
      </c>
      <c r="AA12" s="277">
        <v>25825.233380269172</v>
      </c>
      <c r="AB12" s="277">
        <v>26033.75125829962</v>
      </c>
      <c r="AC12" s="277">
        <v>25782.437254465352</v>
      </c>
      <c r="AD12" s="277">
        <v>26418.40701554084</v>
      </c>
      <c r="AE12" s="277">
        <v>27684.165643182194</v>
      </c>
      <c r="AF12" s="277">
        <v>29393.539864426275</v>
      </c>
      <c r="AG12" s="277">
        <v>29348.143794649222</v>
      </c>
      <c r="AH12" s="277">
        <v>29213.850293732536</v>
      </c>
      <c r="AI12" s="277">
        <v>27945.808759410396</v>
      </c>
      <c r="AJ12" s="277">
        <v>28308.546345339197</v>
      </c>
      <c r="AK12" s="277">
        <v>28921.94237154784</v>
      </c>
      <c r="AL12" s="277">
        <v>28267.424241604735</v>
      </c>
      <c r="AM12" s="277">
        <v>27813.715932540446</v>
      </c>
      <c r="AN12" s="277">
        <v>27342.295056372008</v>
      </c>
      <c r="AO12" s="277">
        <v>27117.218250819635</v>
      </c>
      <c r="AP12" s="277">
        <v>25559.222080008927</v>
      </c>
      <c r="AQ12" s="277">
        <v>24168.120812571764</v>
      </c>
      <c r="AR12" s="277">
        <v>23325.02527262977</v>
      </c>
      <c r="AS12" s="277">
        <v>21238.988026109895</v>
      </c>
      <c r="AT12" s="277">
        <v>19588.063156145534</v>
      </c>
      <c r="AU12" s="277">
        <v>18610.35651024911</v>
      </c>
      <c r="AV12" s="277">
        <v>19064.566865900593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3"/>
      <c r="BI12" s="233"/>
      <c r="BJ12" s="233"/>
      <c r="BK12" s="232"/>
    </row>
    <row r="13" spans="23:63" ht="14.25">
      <c r="W13" s="124"/>
      <c r="X13" s="106"/>
      <c r="Y13" s="87" t="s">
        <v>68</v>
      </c>
      <c r="Z13" s="283">
        <v>55048.283053807594</v>
      </c>
      <c r="AA13" s="277">
        <v>55048.283053807594</v>
      </c>
      <c r="AB13" s="277">
        <v>57923.02403732641</v>
      </c>
      <c r="AC13" s="277">
        <v>58880.45295462207</v>
      </c>
      <c r="AD13" s="277">
        <v>60785.24925627564</v>
      </c>
      <c r="AE13" s="277">
        <v>63599.32007093952</v>
      </c>
      <c r="AF13" s="277">
        <v>64575.38102892913</v>
      </c>
      <c r="AG13" s="277">
        <v>66417.62244616705</v>
      </c>
      <c r="AH13" s="277">
        <v>64695.36024341399</v>
      </c>
      <c r="AI13" s="277">
        <v>53118.838915338856</v>
      </c>
      <c r="AJ13" s="277">
        <v>55544.97954346979</v>
      </c>
      <c r="AK13" s="277">
        <v>56712.29076330655</v>
      </c>
      <c r="AL13" s="277">
        <v>54571.066533594756</v>
      </c>
      <c r="AM13" s="277">
        <v>53455.593227759775</v>
      </c>
      <c r="AN13" s="277">
        <v>51626.516522585254</v>
      </c>
      <c r="AO13" s="277">
        <v>51888.71463544345</v>
      </c>
      <c r="AP13" s="277">
        <v>50856.269179184266</v>
      </c>
      <c r="AQ13" s="277">
        <v>51518.011685351084</v>
      </c>
      <c r="AR13" s="277">
        <v>52232.32302341693</v>
      </c>
      <c r="AS13" s="277">
        <v>47207.64226083894</v>
      </c>
      <c r="AT13" s="277">
        <v>46731.08675504979</v>
      </c>
      <c r="AU13" s="277">
        <v>47082.7540377453</v>
      </c>
      <c r="AV13" s="277">
        <v>45970.584079270455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3"/>
      <c r="BI13" s="233"/>
      <c r="BJ13" s="233"/>
      <c r="BK13" s="232"/>
    </row>
    <row r="14" spans="23:63" ht="14.25">
      <c r="W14" s="124"/>
      <c r="X14" s="106"/>
      <c r="Y14" s="87" t="s">
        <v>69</v>
      </c>
      <c r="Z14" s="283">
        <v>40397.228133212404</v>
      </c>
      <c r="AA14" s="277">
        <v>40397.228133212404</v>
      </c>
      <c r="AB14" s="277">
        <v>41525.28465192056</v>
      </c>
      <c r="AC14" s="277">
        <v>41481.42726737278</v>
      </c>
      <c r="AD14" s="277">
        <v>41759.89657820259</v>
      </c>
      <c r="AE14" s="277">
        <v>42721.29047346857</v>
      </c>
      <c r="AF14" s="277">
        <v>43177.883260351984</v>
      </c>
      <c r="AG14" s="277">
        <v>43423.37450018369</v>
      </c>
      <c r="AH14" s="277">
        <v>43007.0586844609</v>
      </c>
      <c r="AI14" s="277">
        <v>36302.40448380976</v>
      </c>
      <c r="AJ14" s="277">
        <v>36688.6426566411</v>
      </c>
      <c r="AK14" s="277">
        <v>37766.66770803397</v>
      </c>
      <c r="AL14" s="277">
        <v>36563.8912886347</v>
      </c>
      <c r="AM14" s="277">
        <v>36144.59439102984</v>
      </c>
      <c r="AN14" s="277">
        <v>37484.84216492952</v>
      </c>
      <c r="AO14" s="277">
        <v>35627.815625287396</v>
      </c>
      <c r="AP14" s="277">
        <v>35094.024163373564</v>
      </c>
      <c r="AQ14" s="277">
        <v>35252.14943051681</v>
      </c>
      <c r="AR14" s="277">
        <v>35384.63561666014</v>
      </c>
      <c r="AS14" s="277">
        <v>33657.370198935016</v>
      </c>
      <c r="AT14" s="277">
        <v>31693.481465155208</v>
      </c>
      <c r="AU14" s="277">
        <v>31623.43128198685</v>
      </c>
      <c r="AV14" s="277">
        <v>30633.340028274488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3"/>
      <c r="BI14" s="233"/>
      <c r="BJ14" s="233"/>
      <c r="BK14" s="232"/>
    </row>
    <row r="15" spans="23:63" ht="14.25">
      <c r="W15" s="124"/>
      <c r="X15" s="106"/>
      <c r="Y15" s="87" t="s">
        <v>70</v>
      </c>
      <c r="Z15" s="283">
        <v>149600.28627090732</v>
      </c>
      <c r="AA15" s="277">
        <v>149600.28627090732</v>
      </c>
      <c r="AB15" s="277">
        <v>145196.64157467306</v>
      </c>
      <c r="AC15" s="277">
        <v>138306.54925687588</v>
      </c>
      <c r="AD15" s="277">
        <v>138049.69378679644</v>
      </c>
      <c r="AE15" s="277">
        <v>140473.85899276254</v>
      </c>
      <c r="AF15" s="277">
        <v>141862.01063315404</v>
      </c>
      <c r="AG15" s="277">
        <v>144344.38534304293</v>
      </c>
      <c r="AH15" s="277">
        <v>146735.3086597961</v>
      </c>
      <c r="AI15" s="277">
        <v>138729.45107073223</v>
      </c>
      <c r="AJ15" s="277">
        <v>145598.6148600945</v>
      </c>
      <c r="AK15" s="277">
        <v>150468.3096638245</v>
      </c>
      <c r="AL15" s="277">
        <v>147655.34213139125</v>
      </c>
      <c r="AM15" s="277">
        <v>153369.95759679493</v>
      </c>
      <c r="AN15" s="277">
        <v>154920.7621587436</v>
      </c>
      <c r="AO15" s="277">
        <v>155388.88478082846</v>
      </c>
      <c r="AP15" s="277">
        <v>152107.15697738138</v>
      </c>
      <c r="AQ15" s="277">
        <v>154129.94699519343</v>
      </c>
      <c r="AR15" s="277">
        <v>159471.7675206747</v>
      </c>
      <c r="AS15" s="277">
        <v>142892.16528442947</v>
      </c>
      <c r="AT15" s="277">
        <v>134166.65276399726</v>
      </c>
      <c r="AU15" s="277">
        <v>151339.5315635251</v>
      </c>
      <c r="AV15" s="277">
        <v>146710.92875792683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3"/>
      <c r="BI15" s="233"/>
      <c r="BJ15" s="233"/>
      <c r="BK15" s="232"/>
    </row>
    <row r="16" spans="23:63" ht="14.25">
      <c r="W16" s="124"/>
      <c r="X16" s="106"/>
      <c r="Y16" s="87" t="s">
        <v>71</v>
      </c>
      <c r="Z16" s="283">
        <v>17886.248094293594</v>
      </c>
      <c r="AA16" s="277">
        <v>17886.248094293594</v>
      </c>
      <c r="AB16" s="277">
        <v>18061.042974641707</v>
      </c>
      <c r="AC16" s="277">
        <v>17635.531720752973</v>
      </c>
      <c r="AD16" s="277">
        <v>16934.820492921954</v>
      </c>
      <c r="AE16" s="277">
        <v>18118.91602647805</v>
      </c>
      <c r="AF16" s="277">
        <v>18598.210299672064</v>
      </c>
      <c r="AG16" s="277">
        <v>19142.750178698952</v>
      </c>
      <c r="AH16" s="277">
        <v>12611.385106651443</v>
      </c>
      <c r="AI16" s="277">
        <v>8339.939796119423</v>
      </c>
      <c r="AJ16" s="277">
        <v>8222.585299633738</v>
      </c>
      <c r="AK16" s="277">
        <v>8659.591823581291</v>
      </c>
      <c r="AL16" s="277">
        <v>7840.595060546365</v>
      </c>
      <c r="AM16" s="277">
        <v>8675.856438151464</v>
      </c>
      <c r="AN16" s="277">
        <v>8652.458072469126</v>
      </c>
      <c r="AO16" s="277">
        <v>8669.573919937588</v>
      </c>
      <c r="AP16" s="277">
        <v>9294.253959516256</v>
      </c>
      <c r="AQ16" s="277">
        <v>9511.969562679858</v>
      </c>
      <c r="AR16" s="277">
        <v>9564.41619288345</v>
      </c>
      <c r="AS16" s="277">
        <v>7844.222110404089</v>
      </c>
      <c r="AT16" s="277">
        <v>7306.198310487569</v>
      </c>
      <c r="AU16" s="277">
        <v>7504.90359925864</v>
      </c>
      <c r="AV16" s="277">
        <v>8853.573768483415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3"/>
      <c r="BI16" s="233"/>
      <c r="BJ16" s="233"/>
      <c r="BK16" s="232"/>
    </row>
    <row r="17" spans="23:63" ht="14.25">
      <c r="W17" s="124"/>
      <c r="X17" s="106"/>
      <c r="Y17" s="87" t="s">
        <v>72</v>
      </c>
      <c r="Z17" s="283">
        <v>-29380.684483794303</v>
      </c>
      <c r="AA17" s="277">
        <v>-29312.81466015804</v>
      </c>
      <c r="AB17" s="277">
        <v>-29434.714061809154</v>
      </c>
      <c r="AC17" s="277">
        <v>-29578.85628553855</v>
      </c>
      <c r="AD17" s="277">
        <v>-30392.823220501345</v>
      </c>
      <c r="AE17" s="277">
        <v>-30925.46289907198</v>
      </c>
      <c r="AF17" s="277">
        <v>-29680.749965395233</v>
      </c>
      <c r="AG17" s="277">
        <v>-29585.84078683381</v>
      </c>
      <c r="AH17" s="277">
        <v>-24381.110697281318</v>
      </c>
      <c r="AI17" s="277">
        <v>-16497.51253798085</v>
      </c>
      <c r="AJ17" s="277">
        <v>-18531.335246552066</v>
      </c>
      <c r="AK17" s="277">
        <v>-16157.18052287479</v>
      </c>
      <c r="AL17" s="277">
        <v>-15832.891234246159</v>
      </c>
      <c r="AM17" s="277">
        <v>-16525.475985839625</v>
      </c>
      <c r="AN17" s="277">
        <v>-17392.259606835778</v>
      </c>
      <c r="AO17" s="277">
        <v>-16972.28913969418</v>
      </c>
      <c r="AP17" s="277">
        <v>-14722.22926576874</v>
      </c>
      <c r="AQ17" s="277">
        <v>-14792.853993450664</v>
      </c>
      <c r="AR17" s="277">
        <v>-15124.077333312433</v>
      </c>
      <c r="AS17" s="277">
        <v>-13357.836409604886</v>
      </c>
      <c r="AT17" s="277">
        <v>-13586.418522144788</v>
      </c>
      <c r="AU17" s="277">
        <v>-14157.463035215107</v>
      </c>
      <c r="AV17" s="277">
        <v>-13630.459997061404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3"/>
      <c r="BI17" s="233"/>
      <c r="BJ17" s="233"/>
      <c r="BK17" s="232"/>
    </row>
    <row r="18" spans="23:63" ht="14.25">
      <c r="W18" s="124"/>
      <c r="X18" s="107"/>
      <c r="Y18" s="87" t="s">
        <v>73</v>
      </c>
      <c r="Z18" s="280">
        <v>94209.26427066309</v>
      </c>
      <c r="AA18" s="280">
        <v>94209.26427066303</v>
      </c>
      <c r="AB18" s="280">
        <v>88095.80805176607</v>
      </c>
      <c r="AC18" s="280">
        <v>85904.98508842301</v>
      </c>
      <c r="AD18" s="280">
        <v>83468.63849833934</v>
      </c>
      <c r="AE18" s="280">
        <v>83180.7457151952</v>
      </c>
      <c r="AF18" s="280">
        <v>82060.47515286127</v>
      </c>
      <c r="AG18" s="280">
        <v>85147.35643630073</v>
      </c>
      <c r="AH18" s="280">
        <v>88573.97947250394</v>
      </c>
      <c r="AI18" s="280">
        <v>90307.72723989096</v>
      </c>
      <c r="AJ18" s="280">
        <v>90089.26676333055</v>
      </c>
      <c r="AK18" s="280">
        <v>91479.86116984871</v>
      </c>
      <c r="AL18" s="280">
        <v>88566.16960458271</v>
      </c>
      <c r="AM18" s="280">
        <v>91540.47527047602</v>
      </c>
      <c r="AN18" s="280">
        <v>91927.42612904444</v>
      </c>
      <c r="AO18" s="280">
        <v>97814.33652087772</v>
      </c>
      <c r="AP18" s="280">
        <v>93429.99226712907</v>
      </c>
      <c r="AQ18" s="280">
        <v>93904.3740569707</v>
      </c>
      <c r="AR18" s="280">
        <v>85409.69932522997</v>
      </c>
      <c r="AS18" s="280">
        <v>77506.40880252467</v>
      </c>
      <c r="AT18" s="280">
        <v>74662.76172541501</v>
      </c>
      <c r="AU18" s="280">
        <v>81595.66643692</v>
      </c>
      <c r="AV18" s="280">
        <v>78925.15838320076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3"/>
      <c r="BI18" s="233"/>
      <c r="BJ18" s="233"/>
      <c r="BK18" s="232"/>
    </row>
    <row r="19" spans="23:63" ht="14.25">
      <c r="W19" s="124"/>
      <c r="X19" s="117" t="s">
        <v>41</v>
      </c>
      <c r="Y19" s="119"/>
      <c r="Z19" s="285">
        <f>SUM(Z20:Z23)</f>
        <v>211053.69277127297</v>
      </c>
      <c r="AA19" s="286">
        <f>SUM(AA20:AA23)</f>
        <v>211053.692771273</v>
      </c>
      <c r="AB19" s="286">
        <f aca="true" t="shared" si="4" ref="AB19:AR19">SUM(AB20:AB23)</f>
        <v>222466.79120362003</v>
      </c>
      <c r="AC19" s="286">
        <f t="shared" si="4"/>
        <v>226859.69404186204</v>
      </c>
      <c r="AD19" s="286">
        <f t="shared" si="4"/>
        <v>231727.9289389844</v>
      </c>
      <c r="AE19" s="286">
        <f t="shared" si="4"/>
        <v>243681.02662465375</v>
      </c>
      <c r="AF19" s="286">
        <f t="shared" si="4"/>
        <v>251166.52595206574</v>
      </c>
      <c r="AG19" s="286">
        <f t="shared" si="4"/>
        <v>256750.557216716</v>
      </c>
      <c r="AH19" s="286">
        <f t="shared" si="4"/>
        <v>258734.09617317154</v>
      </c>
      <c r="AI19" s="286">
        <f t="shared" si="4"/>
        <v>257853.86122417575</v>
      </c>
      <c r="AJ19" s="286">
        <f t="shared" si="4"/>
        <v>260017.177513224</v>
      </c>
      <c r="AK19" s="286">
        <f t="shared" si="4"/>
        <v>259076.39361946302</v>
      </c>
      <c r="AL19" s="286">
        <f t="shared" si="4"/>
        <v>261120.73469872962</v>
      </c>
      <c r="AM19" s="286">
        <f t="shared" si="4"/>
        <v>255478.8762107888</v>
      </c>
      <c r="AN19" s="286">
        <f t="shared" si="4"/>
        <v>252947.15920517695</v>
      </c>
      <c r="AO19" s="286">
        <f t="shared" si="4"/>
        <v>252413.85998375205</v>
      </c>
      <c r="AP19" s="286">
        <f t="shared" si="4"/>
        <v>247009.68507636717</v>
      </c>
      <c r="AQ19" s="286">
        <f t="shared" si="4"/>
        <v>243632.49496047</v>
      </c>
      <c r="AR19" s="286">
        <f t="shared" si="4"/>
        <v>237830.97718935736</v>
      </c>
      <c r="AS19" s="286">
        <f>SUM(AS20:AS23)</f>
        <v>228099.17214255748</v>
      </c>
      <c r="AT19" s="286">
        <f>SUM(AT20:AT23)</f>
        <v>222768.36395342642</v>
      </c>
      <c r="AU19" s="286">
        <f>SUM(AU20:AU23)</f>
        <v>224974.38102823877</v>
      </c>
      <c r="AV19" s="286">
        <f>SUM(AV20:AV23)</f>
        <v>221959.37320163526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3"/>
      <c r="BI19" s="234"/>
      <c r="BJ19" s="233"/>
      <c r="BK19" s="232"/>
    </row>
    <row r="20" spans="23:63" ht="14.25">
      <c r="W20" s="124"/>
      <c r="X20" s="118"/>
      <c r="Y20" s="50" t="s">
        <v>42</v>
      </c>
      <c r="Z20" s="283">
        <v>7162.41373467297</v>
      </c>
      <c r="AA20" s="277">
        <v>7162.41373467297</v>
      </c>
      <c r="AB20" s="277">
        <v>7762.960481416881</v>
      </c>
      <c r="AC20" s="277">
        <v>8291.472027621348</v>
      </c>
      <c r="AD20" s="277">
        <v>8688.764321731926</v>
      </c>
      <c r="AE20" s="277">
        <v>9153.16177100551</v>
      </c>
      <c r="AF20" s="277">
        <v>10278.29057964515</v>
      </c>
      <c r="AG20" s="277">
        <v>10086.072696871752</v>
      </c>
      <c r="AH20" s="277">
        <v>10744.189447108492</v>
      </c>
      <c r="AI20" s="277">
        <v>10709.474289425121</v>
      </c>
      <c r="AJ20" s="277">
        <v>10531.517510201822</v>
      </c>
      <c r="AK20" s="277">
        <v>10677.13098467719</v>
      </c>
      <c r="AL20" s="277">
        <v>10724.198612064289</v>
      </c>
      <c r="AM20" s="277">
        <v>10933.837362880104</v>
      </c>
      <c r="AN20" s="277">
        <v>11063.17716772301</v>
      </c>
      <c r="AO20" s="277">
        <v>10663.394897683744</v>
      </c>
      <c r="AP20" s="277">
        <v>10798.81815599994</v>
      </c>
      <c r="AQ20" s="277">
        <v>11178.230719633708</v>
      </c>
      <c r="AR20" s="277">
        <v>10875.772004529685</v>
      </c>
      <c r="AS20" s="277">
        <v>10277.1381635107</v>
      </c>
      <c r="AT20" s="277">
        <v>9781.318670096522</v>
      </c>
      <c r="AU20" s="277">
        <v>9193.002171553306</v>
      </c>
      <c r="AV20" s="277">
        <v>8952.108950302645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3"/>
      <c r="BI20" s="233"/>
      <c r="BJ20" s="233"/>
      <c r="BK20" s="232"/>
    </row>
    <row r="21" spans="23:63" ht="14.25">
      <c r="W21" s="124"/>
      <c r="X21" s="118"/>
      <c r="Y21" s="51" t="s">
        <v>43</v>
      </c>
      <c r="Z21" s="283">
        <v>189227.87638242528</v>
      </c>
      <c r="AA21" s="277">
        <v>189227.8763824253</v>
      </c>
      <c r="AB21" s="277">
        <v>199472.2979832289</v>
      </c>
      <c r="AC21" s="277">
        <v>203591.17181375672</v>
      </c>
      <c r="AD21" s="277">
        <v>208310.41730265503</v>
      </c>
      <c r="AE21" s="277">
        <v>219481.13744861685</v>
      </c>
      <c r="AF21" s="277">
        <v>225381.44878737038</v>
      </c>
      <c r="AG21" s="277">
        <v>230301.59503873638</v>
      </c>
      <c r="AH21" s="277">
        <v>230682.07338969587</v>
      </c>
      <c r="AI21" s="277">
        <v>231670.31388101645</v>
      </c>
      <c r="AJ21" s="277">
        <v>234121.39322831342</v>
      </c>
      <c r="AK21" s="277">
        <v>232827.35019457145</v>
      </c>
      <c r="AL21" s="277">
        <v>235321.839961518</v>
      </c>
      <c r="AM21" s="277">
        <v>229309.64312064392</v>
      </c>
      <c r="AN21" s="277">
        <v>227122.05628008506</v>
      </c>
      <c r="AO21" s="277">
        <v>228194.68742674985</v>
      </c>
      <c r="AP21" s="277">
        <v>222652.18258701707</v>
      </c>
      <c r="AQ21" s="277">
        <v>219194.2022508679</v>
      </c>
      <c r="AR21" s="277">
        <v>214194.5312866011</v>
      </c>
      <c r="AS21" s="277">
        <v>205933.49346957044</v>
      </c>
      <c r="AT21" s="277">
        <v>202018.0163190739</v>
      </c>
      <c r="AU21" s="277">
        <v>204307.90945966105</v>
      </c>
      <c r="AV21" s="277">
        <v>201694.1911507157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3"/>
      <c r="BI21" s="233"/>
      <c r="BJ21" s="233"/>
      <c r="BK21" s="232"/>
    </row>
    <row r="22" spans="23:63" ht="14.25">
      <c r="W22" s="124"/>
      <c r="X22" s="118"/>
      <c r="Y22" s="51" t="s">
        <v>44</v>
      </c>
      <c r="Z22" s="283">
        <v>932.453527286862</v>
      </c>
      <c r="AA22" s="277">
        <v>932.453527286862</v>
      </c>
      <c r="AB22" s="277">
        <v>921.981186032014</v>
      </c>
      <c r="AC22" s="277">
        <v>897.4689414513658</v>
      </c>
      <c r="AD22" s="277">
        <v>848.43907496861</v>
      </c>
      <c r="AE22" s="277">
        <v>840.7128676277982</v>
      </c>
      <c r="AF22" s="277">
        <v>819.3642873051281</v>
      </c>
      <c r="AG22" s="277">
        <v>808.0902697248378</v>
      </c>
      <c r="AH22" s="277">
        <v>779.4618914326709</v>
      </c>
      <c r="AI22" s="277">
        <v>773.1811590382168</v>
      </c>
      <c r="AJ22" s="277">
        <v>727.3471038731022</v>
      </c>
      <c r="AK22" s="277">
        <v>707.2796130443123</v>
      </c>
      <c r="AL22" s="277">
        <v>677.3493327449078</v>
      </c>
      <c r="AM22" s="277">
        <v>666.0863291092593</v>
      </c>
      <c r="AN22" s="277">
        <v>628.5254980047489</v>
      </c>
      <c r="AO22" s="277">
        <v>647.8909272768198</v>
      </c>
      <c r="AP22" s="277">
        <v>643.7111171760641</v>
      </c>
      <c r="AQ22" s="277">
        <v>620.0029798813798</v>
      </c>
      <c r="AR22" s="277">
        <v>590.7097900665909</v>
      </c>
      <c r="AS22" s="277">
        <v>600.3551780358755</v>
      </c>
      <c r="AT22" s="277">
        <v>585.8432357749489</v>
      </c>
      <c r="AU22" s="277">
        <v>588.0955828230229</v>
      </c>
      <c r="AV22" s="277">
        <v>588.0955828230229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3"/>
      <c r="BI22" s="233"/>
      <c r="BJ22" s="233"/>
      <c r="BK22" s="232"/>
    </row>
    <row r="23" spans="23:63" ht="14.25">
      <c r="W23" s="124"/>
      <c r="X23" s="118"/>
      <c r="Y23" s="51" t="s">
        <v>45</v>
      </c>
      <c r="Z23" s="283">
        <v>13730.949126887857</v>
      </c>
      <c r="AA23" s="277">
        <v>13730.94912688786</v>
      </c>
      <c r="AB23" s="277">
        <v>14309.55155294225</v>
      </c>
      <c r="AC23" s="277">
        <v>14079.581259032584</v>
      </c>
      <c r="AD23" s="277">
        <v>13880.308239628856</v>
      </c>
      <c r="AE23" s="277">
        <v>14206.014537403604</v>
      </c>
      <c r="AF23" s="277">
        <v>14687.422297745108</v>
      </c>
      <c r="AG23" s="277">
        <v>15554.799211383024</v>
      </c>
      <c r="AH23" s="277">
        <v>16528.371444934513</v>
      </c>
      <c r="AI23" s="277">
        <v>14700.891894695958</v>
      </c>
      <c r="AJ23" s="277">
        <v>14636.919670835683</v>
      </c>
      <c r="AK23" s="277">
        <v>14864.632827170073</v>
      </c>
      <c r="AL23" s="277">
        <v>14397.346792402419</v>
      </c>
      <c r="AM23" s="277">
        <v>14569.309398155503</v>
      </c>
      <c r="AN23" s="277">
        <v>14133.400259364134</v>
      </c>
      <c r="AO23" s="277">
        <v>12907.886732041636</v>
      </c>
      <c r="AP23" s="277">
        <v>12914.973216174069</v>
      </c>
      <c r="AQ23" s="277">
        <v>12640.059010086989</v>
      </c>
      <c r="AR23" s="277">
        <v>12169.964108160002</v>
      </c>
      <c r="AS23" s="277">
        <v>11288.18533144045</v>
      </c>
      <c r="AT23" s="277">
        <v>10383.18572848105</v>
      </c>
      <c r="AU23" s="277">
        <v>10885.373814201383</v>
      </c>
      <c r="AV23" s="277">
        <v>10724.97751779389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3"/>
      <c r="BI23" s="233"/>
      <c r="BJ23" s="233"/>
      <c r="BK23" s="232"/>
    </row>
    <row r="24" spans="23:63" ht="14.25">
      <c r="W24" s="124"/>
      <c r="X24" s="111" t="s">
        <v>46</v>
      </c>
      <c r="Y24" s="114"/>
      <c r="Z24" s="287">
        <f>SUM(Z25:Z26)</f>
        <v>140270.72349082615</v>
      </c>
      <c r="AA24" s="288">
        <f>SUM(AA25:AA26)</f>
        <v>140261.53576686015</v>
      </c>
      <c r="AB24" s="288">
        <f aca="true" t="shared" si="5" ref="AB24:AR24">SUM(AB25:AB26)</f>
        <v>137874.33098606387</v>
      </c>
      <c r="AC24" s="288">
        <f t="shared" si="5"/>
        <v>142608.32722549624</v>
      </c>
      <c r="AD24" s="288">
        <f t="shared" si="5"/>
        <v>151461.60905308713</v>
      </c>
      <c r="AE24" s="288">
        <f t="shared" si="5"/>
        <v>147114.84720015584</v>
      </c>
      <c r="AF24" s="288">
        <f t="shared" si="5"/>
        <v>159589.4110981534</v>
      </c>
      <c r="AG24" s="288">
        <f t="shared" si="5"/>
        <v>156979.81169882475</v>
      </c>
      <c r="AH24" s="288">
        <f t="shared" si="5"/>
        <v>153538.05094490398</v>
      </c>
      <c r="AI24" s="288">
        <f t="shared" si="5"/>
        <v>158069.0676480751</v>
      </c>
      <c r="AJ24" s="288">
        <f t="shared" si="5"/>
        <v>167068.01033987108</v>
      </c>
      <c r="AK24" s="288">
        <f t="shared" si="5"/>
        <v>170408.3773637072</v>
      </c>
      <c r="AL24" s="288">
        <f t="shared" si="5"/>
        <v>174160.52094196112</v>
      </c>
      <c r="AM24" s="288">
        <f t="shared" si="5"/>
        <v>181991.82437266802</v>
      </c>
      <c r="AN24" s="288">
        <f t="shared" si="5"/>
        <v>176857.31005567024</v>
      </c>
      <c r="AO24" s="288">
        <f t="shared" si="5"/>
        <v>176296.02494430973</v>
      </c>
      <c r="AP24" s="288">
        <f t="shared" si="5"/>
        <v>178260.94719218093</v>
      </c>
      <c r="AQ24" s="288">
        <f t="shared" si="5"/>
        <v>174323.52103636903</v>
      </c>
      <c r="AR24" s="288">
        <f t="shared" si="5"/>
        <v>165321.15891051438</v>
      </c>
      <c r="AS24" s="288">
        <f>SUM(AS25:AS26)</f>
        <v>157779.23920737853</v>
      </c>
      <c r="AT24" s="288">
        <f>SUM(AT25:AT26)</f>
        <v>151074.72728323282</v>
      </c>
      <c r="AU24" s="288">
        <f>SUM(AU25:AU26)</f>
        <v>153500.78679096798</v>
      </c>
      <c r="AV24" s="288">
        <f>SUM(AV25:AV26)</f>
        <v>151853.3989791818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3"/>
      <c r="BI24" s="233"/>
      <c r="BJ24" s="233"/>
      <c r="BK24" s="232"/>
    </row>
    <row r="25" spans="23:63" ht="14.25">
      <c r="W25" s="124"/>
      <c r="X25" s="112"/>
      <c r="Y25" s="50" t="s">
        <v>48</v>
      </c>
      <c r="Z25" s="283">
        <v>56668.294375382</v>
      </c>
      <c r="AA25" s="277">
        <v>56668.294375382</v>
      </c>
      <c r="AB25" s="277">
        <v>57181.26893234594</v>
      </c>
      <c r="AC25" s="277">
        <v>60534.94985495847</v>
      </c>
      <c r="AD25" s="277">
        <v>64936.681021597935</v>
      </c>
      <c r="AE25" s="277">
        <v>61687.87904006099</v>
      </c>
      <c r="AF25" s="277">
        <v>66320.35788238638</v>
      </c>
      <c r="AG25" s="277">
        <v>66097.18285266333</v>
      </c>
      <c r="AH25" s="277">
        <v>64981.26035572901</v>
      </c>
      <c r="AI25" s="277">
        <v>64579.57837128149</v>
      </c>
      <c r="AJ25" s="277">
        <v>66528.05644923142</v>
      </c>
      <c r="AK25" s="277">
        <v>68958.27824035782</v>
      </c>
      <c r="AL25" s="277">
        <v>65570.12218267361</v>
      </c>
      <c r="AM25" s="277">
        <v>68113.57754495164</v>
      </c>
      <c r="AN25" s="277">
        <v>65083.413470239095</v>
      </c>
      <c r="AO25" s="277">
        <v>64348.7131162084</v>
      </c>
      <c r="AP25" s="277">
        <v>67582.67256786858</v>
      </c>
      <c r="AQ25" s="277">
        <v>63466.06344385064</v>
      </c>
      <c r="AR25" s="277">
        <v>62590.468837075954</v>
      </c>
      <c r="AS25" s="277">
        <v>59023.15776356794</v>
      </c>
      <c r="AT25" s="277">
        <v>57791.549637700926</v>
      </c>
      <c r="AU25" s="277">
        <v>61073.59003785229</v>
      </c>
      <c r="AV25" s="277">
        <v>58734.986505918234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3"/>
      <c r="BI25" s="234"/>
      <c r="BJ25" s="233"/>
      <c r="BK25" s="232"/>
    </row>
    <row r="26" spans="23:63" ht="15" thickBot="1">
      <c r="W26" s="124"/>
      <c r="X26" s="113"/>
      <c r="Y26" s="52" t="s">
        <v>47</v>
      </c>
      <c r="Z26" s="280">
        <v>83602.42911544416</v>
      </c>
      <c r="AA26" s="284">
        <v>83593.24139147815</v>
      </c>
      <c r="AB26" s="284">
        <v>80693.06205371793</v>
      </c>
      <c r="AC26" s="284">
        <v>82073.37737053778</v>
      </c>
      <c r="AD26" s="284">
        <v>86524.9280314892</v>
      </c>
      <c r="AE26" s="284">
        <v>85426.96816009485</v>
      </c>
      <c r="AF26" s="284">
        <v>93269.05321576701</v>
      </c>
      <c r="AG26" s="284">
        <v>90882.6288461614</v>
      </c>
      <c r="AH26" s="284">
        <v>88556.79058917497</v>
      </c>
      <c r="AI26" s="284">
        <v>93489.48927679364</v>
      </c>
      <c r="AJ26" s="284">
        <v>100539.95389063966</v>
      </c>
      <c r="AK26" s="284">
        <v>101450.09912334938</v>
      </c>
      <c r="AL26" s="284">
        <v>108590.3987592875</v>
      </c>
      <c r="AM26" s="284">
        <v>113878.24682771639</v>
      </c>
      <c r="AN26" s="284">
        <v>111773.89658543114</v>
      </c>
      <c r="AO26" s="284">
        <v>111947.31182810132</v>
      </c>
      <c r="AP26" s="284">
        <v>110678.27462431235</v>
      </c>
      <c r="AQ26" s="284">
        <v>110857.45759251839</v>
      </c>
      <c r="AR26" s="284">
        <v>102730.69007343841</v>
      </c>
      <c r="AS26" s="284">
        <v>98756.08144381057</v>
      </c>
      <c r="AT26" s="284">
        <v>93283.17764553189</v>
      </c>
      <c r="AU26" s="284">
        <v>92427.19675311567</v>
      </c>
      <c r="AV26" s="284">
        <v>93118.41247326357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3"/>
      <c r="BI26" s="234"/>
      <c r="BJ26" s="233"/>
      <c r="BK26" s="232"/>
    </row>
    <row r="27" spans="23:63" ht="15" thickBot="1">
      <c r="W27" s="267" t="s">
        <v>58</v>
      </c>
      <c r="X27" s="268"/>
      <c r="Y27" s="269"/>
      <c r="Z27" s="289">
        <v>36.6235166957</v>
      </c>
      <c r="AA27" s="290">
        <v>36.623516695700005</v>
      </c>
      <c r="AB27" s="290">
        <v>53.6703576382</v>
      </c>
      <c r="AC27" s="290">
        <v>56.9501827061</v>
      </c>
      <c r="AD27" s="290">
        <v>53.214845969500004</v>
      </c>
      <c r="AE27" s="290">
        <v>51.149659616899996</v>
      </c>
      <c r="AF27" s="290">
        <v>50.922977152499996</v>
      </c>
      <c r="AG27" s="290">
        <v>49.368491384600006</v>
      </c>
      <c r="AH27" s="290">
        <v>47.9741695963</v>
      </c>
      <c r="AI27" s="290">
        <v>42.72959118839999</v>
      </c>
      <c r="AJ27" s="290">
        <v>38.0584885591</v>
      </c>
      <c r="AK27" s="290">
        <v>36.0278676091</v>
      </c>
      <c r="AL27" s="290">
        <v>32.435788266</v>
      </c>
      <c r="AM27" s="290">
        <v>30.936631965400004</v>
      </c>
      <c r="AN27" s="290">
        <v>34.481329096500005</v>
      </c>
      <c r="AO27" s="290">
        <v>34.994685000900006</v>
      </c>
      <c r="AP27" s="290">
        <v>37.5994951233</v>
      </c>
      <c r="AQ27" s="290">
        <v>35.88946768580001</v>
      </c>
      <c r="AR27" s="290">
        <v>37.525516790100006</v>
      </c>
      <c r="AS27" s="290">
        <v>37.8482869427</v>
      </c>
      <c r="AT27" s="290">
        <v>35.1480660662</v>
      </c>
      <c r="AU27" s="290">
        <v>33.1383387769</v>
      </c>
      <c r="AV27" s="290">
        <v>32.52423108560001</v>
      </c>
      <c r="AW27" s="270"/>
      <c r="AX27" s="270"/>
      <c r="AY27" s="270"/>
      <c r="AZ27" s="270"/>
      <c r="BA27" s="270"/>
      <c r="BB27" s="270"/>
      <c r="BC27" s="270"/>
      <c r="BD27" s="270"/>
      <c r="BE27" s="270"/>
      <c r="BF27" s="272"/>
      <c r="BG27" s="122"/>
      <c r="BH27" s="233"/>
      <c r="BI27" s="233"/>
      <c r="BJ27" s="233"/>
      <c r="BK27" s="232"/>
    </row>
    <row r="28" spans="23:63" ht="15" thickBot="1">
      <c r="W28" s="129" t="s">
        <v>59</v>
      </c>
      <c r="X28" s="130"/>
      <c r="Y28" s="131"/>
      <c r="Z28" s="291">
        <v>62318.39243632472</v>
      </c>
      <c r="AA28" s="291">
        <v>59934.00667756583</v>
      </c>
      <c r="AB28" s="291">
        <v>61027.71287490705</v>
      </c>
      <c r="AC28" s="291">
        <v>61026.536351609495</v>
      </c>
      <c r="AD28" s="291">
        <v>59959.48894278082</v>
      </c>
      <c r="AE28" s="291">
        <v>61189.783021183546</v>
      </c>
      <c r="AF28" s="291">
        <v>61338.27347084079</v>
      </c>
      <c r="AG28" s="291">
        <v>61696.10986327939</v>
      </c>
      <c r="AH28" s="291">
        <v>59024.02786080893</v>
      </c>
      <c r="AI28" s="291">
        <v>53376.38438256671</v>
      </c>
      <c r="AJ28" s="291">
        <v>53400.15116311673</v>
      </c>
      <c r="AK28" s="291">
        <v>53983.01822533713</v>
      </c>
      <c r="AL28" s="291">
        <v>52758.22636255114</v>
      </c>
      <c r="AM28" s="291">
        <v>49951.88433660053</v>
      </c>
      <c r="AN28" s="291">
        <v>49127.25034397019</v>
      </c>
      <c r="AO28" s="291">
        <v>48959.48137167379</v>
      </c>
      <c r="AP28" s="291">
        <v>50031.44627715326</v>
      </c>
      <c r="AQ28" s="291">
        <v>50102.05959168333</v>
      </c>
      <c r="AR28" s="291">
        <v>49344.82879400648</v>
      </c>
      <c r="AS28" s="291">
        <v>45737.87014310869</v>
      </c>
      <c r="AT28" s="291">
        <v>40308.48217999085</v>
      </c>
      <c r="AU28" s="291">
        <v>41197.08387492782</v>
      </c>
      <c r="AV28" s="291">
        <v>41344.72025769123</v>
      </c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2"/>
      <c r="BI28" s="232"/>
      <c r="BJ28" s="232"/>
      <c r="BK28" s="232"/>
    </row>
    <row r="29" spans="23:59" ht="15" thickBot="1">
      <c r="W29" s="266" t="s">
        <v>60</v>
      </c>
      <c r="X29" s="301"/>
      <c r="Y29" s="296"/>
      <c r="Z29" s="297">
        <v>22698.6262976251</v>
      </c>
      <c r="AA29" s="298">
        <v>22081.682151005207</v>
      </c>
      <c r="AB29" s="298">
        <v>22407.715766730424</v>
      </c>
      <c r="AC29" s="298">
        <v>23809.364950689924</v>
      </c>
      <c r="AD29" s="298">
        <v>23325.28486889318</v>
      </c>
      <c r="AE29" s="298">
        <v>26478.126532060123</v>
      </c>
      <c r="AF29" s="298">
        <v>27036.96952135255</v>
      </c>
      <c r="AG29" s="298">
        <v>27736.920752881953</v>
      </c>
      <c r="AH29" s="298">
        <v>29076.331533543656</v>
      </c>
      <c r="AI29" s="298">
        <v>29445.701584940423</v>
      </c>
      <c r="AJ29" s="298">
        <v>29515.672401128308</v>
      </c>
      <c r="AK29" s="298">
        <v>30635.70600042279</v>
      </c>
      <c r="AL29" s="298">
        <v>30413.82944109641</v>
      </c>
      <c r="AM29" s="298">
        <v>30652.62955250987</v>
      </c>
      <c r="AN29" s="298">
        <v>31384.663505586832</v>
      </c>
      <c r="AO29" s="298">
        <v>30590.11998743954</v>
      </c>
      <c r="AP29" s="298">
        <v>29614.974243400735</v>
      </c>
      <c r="AQ29" s="298">
        <v>27824.635319371013</v>
      </c>
      <c r="AR29" s="298">
        <v>28428.112686063538</v>
      </c>
      <c r="AS29" s="298">
        <v>28990.180973364306</v>
      </c>
      <c r="AT29" s="298">
        <v>25387.57177570238</v>
      </c>
      <c r="AU29" s="298">
        <v>27658.757411726125</v>
      </c>
      <c r="AV29" s="298">
        <v>27726.164150282475</v>
      </c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  <c r="BG29" s="135"/>
    </row>
    <row r="30" spans="23:59" ht="15.75" thickBot="1" thickTop="1">
      <c r="W30" s="302"/>
      <c r="X30" s="307" t="s">
        <v>135</v>
      </c>
      <c r="Y30" s="303"/>
      <c r="Z30" s="310" t="s">
        <v>119</v>
      </c>
      <c r="AA30" s="304">
        <v>9115.90034857113</v>
      </c>
      <c r="AB30" s="304">
        <v>9423.147937695496</v>
      </c>
      <c r="AC30" s="304">
        <v>9785.127171202097</v>
      </c>
      <c r="AD30" s="304">
        <v>9551.238570133224</v>
      </c>
      <c r="AE30" s="304">
        <v>10209.221608240157</v>
      </c>
      <c r="AF30" s="304">
        <v>10502.572919988772</v>
      </c>
      <c r="AG30" s="304">
        <v>10786.070705304388</v>
      </c>
      <c r="AH30" s="304">
        <v>11529.106721490622</v>
      </c>
      <c r="AI30" s="304">
        <v>11925.51354939281</v>
      </c>
      <c r="AJ30" s="304">
        <v>12185.831464259187</v>
      </c>
      <c r="AK30" s="304">
        <v>13141.846408389043</v>
      </c>
      <c r="AL30" s="304">
        <v>14167.883349785581</v>
      </c>
      <c r="AM30" s="304">
        <v>15016.350456451531</v>
      </c>
      <c r="AN30" s="304">
        <v>15812.851553034969</v>
      </c>
      <c r="AO30" s="304">
        <v>15565.778651697561</v>
      </c>
      <c r="AP30" s="304">
        <v>15123.683177792002</v>
      </c>
      <c r="AQ30" s="304">
        <v>14169.46230545151</v>
      </c>
      <c r="AR30" s="304">
        <v>14420.166766314534</v>
      </c>
      <c r="AS30" s="304">
        <v>13978.308448732365</v>
      </c>
      <c r="AT30" s="304">
        <v>13077.69702586974</v>
      </c>
      <c r="AU30" s="304">
        <v>14457.548488813918</v>
      </c>
      <c r="AV30" s="304">
        <v>14529.588371830061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6"/>
      <c r="BG30" s="135"/>
    </row>
    <row r="31" spans="23:59" ht="15.75" thickBot="1" thickTop="1">
      <c r="W31" s="53" t="s">
        <v>49</v>
      </c>
      <c r="X31" s="77"/>
      <c r="Y31" s="78"/>
      <c r="Z31" s="292">
        <f aca="true" t="shared" si="6" ref="Z31:AS31">SUM(Z4,Z27,Z28,Z29)</f>
        <v>1144129.5087971152</v>
      </c>
      <c r="AA31" s="293">
        <f t="shared" si="6"/>
        <v>1141196.048715373</v>
      </c>
      <c r="AB31" s="293">
        <f t="shared" si="6"/>
        <v>1150117.1497535834</v>
      </c>
      <c r="AC31" s="293">
        <f t="shared" si="6"/>
        <v>1158577.750585897</v>
      </c>
      <c r="AD31" s="293">
        <f t="shared" si="6"/>
        <v>1150897.8139507563</v>
      </c>
      <c r="AE31" s="293">
        <f t="shared" si="6"/>
        <v>1210668.96870442</v>
      </c>
      <c r="AF31" s="293">
        <f t="shared" si="6"/>
        <v>1223692.6848988128</v>
      </c>
      <c r="AG31" s="293">
        <f t="shared" si="6"/>
        <v>1236605.8603558866</v>
      </c>
      <c r="AH31" s="293">
        <f t="shared" si="6"/>
        <v>1231519.902758053</v>
      </c>
      <c r="AI31" s="293">
        <f t="shared" si="6"/>
        <v>1195929.4675616403</v>
      </c>
      <c r="AJ31" s="293">
        <f t="shared" si="6"/>
        <v>1230877.3483647448</v>
      </c>
      <c r="AK31" s="293">
        <f t="shared" si="6"/>
        <v>1251556.7001811997</v>
      </c>
      <c r="AL31" s="293">
        <f t="shared" si="6"/>
        <v>1236421.6595817532</v>
      </c>
      <c r="AM31" s="293">
        <f t="shared" si="6"/>
        <v>1273507.4276369123</v>
      </c>
      <c r="AN31" s="293">
        <f t="shared" si="6"/>
        <v>1278621.934827854</v>
      </c>
      <c r="AO31" s="293">
        <f t="shared" si="6"/>
        <v>1278005.55677641</v>
      </c>
      <c r="AP31" s="293">
        <f t="shared" si="6"/>
        <v>1282257.2333767312</v>
      </c>
      <c r="AQ31" s="293">
        <f t="shared" si="6"/>
        <v>1263072.0747406762</v>
      </c>
      <c r="AR31" s="293">
        <f t="shared" si="6"/>
        <v>1296306.8610975107</v>
      </c>
      <c r="AS31" s="293">
        <f t="shared" si="6"/>
        <v>1213207.306654061</v>
      </c>
      <c r="AT31" s="293">
        <f>SUM(AT4,AT27,AT28,AT29)</f>
        <v>1140974.4091707966</v>
      </c>
      <c r="AU31" s="293">
        <f>SUM(AU4,AU27,AU28,AU29)</f>
        <v>1192346.9794137625</v>
      </c>
      <c r="AV31" s="293">
        <f>SUM(AV4,AV27,AV28,AV29)</f>
        <v>1241660.70158256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29"/>
      <c r="AA33" s="229"/>
    </row>
    <row r="34" spans="25:26" ht="14.25">
      <c r="Y34" s="174"/>
      <c r="Z34" s="246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10" t="s">
        <v>188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7.75">
      <c r="Y38" s="330" t="s">
        <v>36</v>
      </c>
      <c r="Z38" s="331" t="s">
        <v>101</v>
      </c>
      <c r="AA38" s="317">
        <v>1990</v>
      </c>
      <c r="AB38" s="317">
        <f aca="true" t="shared" si="7" ref="AB38:BE38">AA38+1</f>
        <v>1991</v>
      </c>
      <c r="AC38" s="317">
        <f t="shared" si="7"/>
        <v>1992</v>
      </c>
      <c r="AD38" s="317">
        <f t="shared" si="7"/>
        <v>1993</v>
      </c>
      <c r="AE38" s="317">
        <f t="shared" si="7"/>
        <v>1994</v>
      </c>
      <c r="AF38" s="317">
        <f t="shared" si="7"/>
        <v>1995</v>
      </c>
      <c r="AG38" s="317">
        <f t="shared" si="7"/>
        <v>1996</v>
      </c>
      <c r="AH38" s="317">
        <f t="shared" si="7"/>
        <v>1997</v>
      </c>
      <c r="AI38" s="317">
        <f t="shared" si="7"/>
        <v>1998</v>
      </c>
      <c r="AJ38" s="317">
        <f t="shared" si="7"/>
        <v>1999</v>
      </c>
      <c r="AK38" s="317">
        <f t="shared" si="7"/>
        <v>2000</v>
      </c>
      <c r="AL38" s="317">
        <f t="shared" si="7"/>
        <v>2001</v>
      </c>
      <c r="AM38" s="317">
        <f t="shared" si="7"/>
        <v>2002</v>
      </c>
      <c r="AN38" s="317">
        <f t="shared" si="7"/>
        <v>2003</v>
      </c>
      <c r="AO38" s="317">
        <f t="shared" si="7"/>
        <v>2004</v>
      </c>
      <c r="AP38" s="317">
        <f t="shared" si="7"/>
        <v>2005</v>
      </c>
      <c r="AQ38" s="317">
        <f t="shared" si="7"/>
        <v>2006</v>
      </c>
      <c r="AR38" s="317">
        <f t="shared" si="7"/>
        <v>2007</v>
      </c>
      <c r="AS38" s="318">
        <v>2008</v>
      </c>
      <c r="AT38" s="318">
        <v>2009</v>
      </c>
      <c r="AU38" s="318">
        <v>2010</v>
      </c>
      <c r="AV38" s="318" t="s">
        <v>202</v>
      </c>
      <c r="AW38" s="317" t="e">
        <f t="shared" si="7"/>
        <v>#VALUE!</v>
      </c>
      <c r="AX38" s="317" t="e">
        <f t="shared" si="7"/>
        <v>#VALUE!</v>
      </c>
      <c r="AY38" s="317" t="e">
        <f t="shared" si="7"/>
        <v>#VALUE!</v>
      </c>
      <c r="AZ38" s="317" t="e">
        <f t="shared" si="7"/>
        <v>#VALUE!</v>
      </c>
      <c r="BA38" s="317" t="e">
        <f t="shared" si="7"/>
        <v>#VALUE!</v>
      </c>
      <c r="BB38" s="317" t="e">
        <f t="shared" si="7"/>
        <v>#VALUE!</v>
      </c>
      <c r="BC38" s="317" t="e">
        <f t="shared" si="7"/>
        <v>#VALUE!</v>
      </c>
      <c r="BD38" s="317" t="e">
        <f t="shared" si="7"/>
        <v>#VALUE!</v>
      </c>
      <c r="BE38" s="317" t="e">
        <f t="shared" si="7"/>
        <v>#VALUE!</v>
      </c>
      <c r="BF38" s="332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 aca="true" t="shared" si="9" ref="AQ39:AV39">AQ5/10^3</f>
        <v>387.2624677691312</v>
      </c>
      <c r="AR39" s="66">
        <f t="shared" si="9"/>
        <v>440.24689807209654</v>
      </c>
      <c r="AS39" s="66">
        <f t="shared" si="9"/>
        <v>413.35977621197765</v>
      </c>
      <c r="AT39" s="66">
        <f t="shared" si="9"/>
        <v>378.8925339526364</v>
      </c>
      <c r="AU39" s="68">
        <f t="shared" si="9"/>
        <v>399.19222340896715</v>
      </c>
      <c r="AV39" s="68">
        <f t="shared" si="9"/>
        <v>459.67517442810373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10" ref="AB40:AP40">AB10/10^3</f>
        <v>385.9830518790047</v>
      </c>
      <c r="AC40" s="66">
        <f t="shared" si="10"/>
        <v>377.19687553067496</v>
      </c>
      <c r="AD40" s="66">
        <f t="shared" si="10"/>
        <v>375.4110279752123</v>
      </c>
      <c r="AE40" s="66">
        <f t="shared" si="10"/>
        <v>382.5167106685099</v>
      </c>
      <c r="AF40" s="66">
        <f t="shared" si="10"/>
        <v>386.642894571936</v>
      </c>
      <c r="AG40" s="66">
        <f t="shared" si="10"/>
        <v>395.64204677585377</v>
      </c>
      <c r="AH40" s="66">
        <f t="shared" si="10"/>
        <v>396.84650390778336</v>
      </c>
      <c r="AI40" s="66">
        <f t="shared" si="10"/>
        <v>373.08120671341624</v>
      </c>
      <c r="AJ40" s="66">
        <f t="shared" si="10"/>
        <v>379.5020261621185</v>
      </c>
      <c r="AK40" s="66">
        <f t="shared" si="10"/>
        <v>388.9331494635993</v>
      </c>
      <c r="AL40" s="66">
        <f t="shared" si="10"/>
        <v>377.7252162336976</v>
      </c>
      <c r="AM40" s="66">
        <f t="shared" si="10"/>
        <v>384.01051939117724</v>
      </c>
      <c r="AN40" s="66">
        <f t="shared" si="10"/>
        <v>383.06270722974693</v>
      </c>
      <c r="AO40" s="66">
        <f t="shared" si="10"/>
        <v>387.9764992490134</v>
      </c>
      <c r="AP40" s="66">
        <f t="shared" si="10"/>
        <v>379.47443436189536</v>
      </c>
      <c r="AQ40" s="66">
        <f aca="true" t="shared" si="11" ref="AQ40:AV40">AQ10/10^3</f>
        <v>379.89100659596596</v>
      </c>
      <c r="AR40" s="66">
        <f t="shared" si="11"/>
        <v>375.09735992868224</v>
      </c>
      <c r="AS40" s="66">
        <f t="shared" si="11"/>
        <v>339.2032196887314</v>
      </c>
      <c r="AT40" s="66">
        <f t="shared" si="11"/>
        <v>322.5075819597415</v>
      </c>
      <c r="AU40" s="66">
        <f t="shared" si="11"/>
        <v>345.7906085601577</v>
      </c>
      <c r="AV40" s="66">
        <f t="shared" si="11"/>
        <v>339.06934633457985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2" ref="AB41:AP41">AB19/10^3</f>
        <v>222.46679120362003</v>
      </c>
      <c r="AC41" s="66">
        <f t="shared" si="12"/>
        <v>226.85969404186204</v>
      </c>
      <c r="AD41" s="66">
        <f t="shared" si="12"/>
        <v>231.7279289389844</v>
      </c>
      <c r="AE41" s="66">
        <f t="shared" si="12"/>
        <v>243.68102662465375</v>
      </c>
      <c r="AF41" s="66">
        <f t="shared" si="12"/>
        <v>251.16652595206574</v>
      </c>
      <c r="AG41" s="66">
        <f t="shared" si="12"/>
        <v>256.750557216716</v>
      </c>
      <c r="AH41" s="66">
        <f t="shared" si="12"/>
        <v>258.7340961731715</v>
      </c>
      <c r="AI41" s="66">
        <f t="shared" si="12"/>
        <v>257.8538612241758</v>
      </c>
      <c r="AJ41" s="66">
        <f t="shared" si="12"/>
        <v>260.017177513224</v>
      </c>
      <c r="AK41" s="66">
        <f t="shared" si="12"/>
        <v>259.07639361946303</v>
      </c>
      <c r="AL41" s="66">
        <f t="shared" si="12"/>
        <v>261.1207346987296</v>
      </c>
      <c r="AM41" s="66">
        <f t="shared" si="12"/>
        <v>255.4788762107888</v>
      </c>
      <c r="AN41" s="66">
        <f t="shared" si="12"/>
        <v>252.94715920517694</v>
      </c>
      <c r="AO41" s="66">
        <f t="shared" si="12"/>
        <v>252.41385998375205</v>
      </c>
      <c r="AP41" s="66">
        <f t="shared" si="12"/>
        <v>247.00968507636716</v>
      </c>
      <c r="AQ41" s="66">
        <f aca="true" t="shared" si="13" ref="AQ41:AV41">AQ19/10^3</f>
        <v>243.63249496047</v>
      </c>
      <c r="AR41" s="66">
        <f t="shared" si="13"/>
        <v>237.83097718935736</v>
      </c>
      <c r="AS41" s="66">
        <f t="shared" si="13"/>
        <v>228.09917214255748</v>
      </c>
      <c r="AT41" s="66">
        <f t="shared" si="13"/>
        <v>222.76836395342642</v>
      </c>
      <c r="AU41" s="66">
        <f t="shared" si="13"/>
        <v>224.97438102823878</v>
      </c>
      <c r="AV41" s="66">
        <f t="shared" si="13"/>
        <v>221.95937320163526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4" ref="AB42:AP42">(AB26)/10^3</f>
        <v>80.69306205371794</v>
      </c>
      <c r="AC42" s="66">
        <f t="shared" si="14"/>
        <v>82.07337737053778</v>
      </c>
      <c r="AD42" s="66">
        <f t="shared" si="14"/>
        <v>86.5249280314892</v>
      </c>
      <c r="AE42" s="66">
        <f t="shared" si="14"/>
        <v>85.42696816009486</v>
      </c>
      <c r="AF42" s="66">
        <f t="shared" si="14"/>
        <v>93.26905321576702</v>
      </c>
      <c r="AG42" s="66">
        <f t="shared" si="14"/>
        <v>90.8826288461614</v>
      </c>
      <c r="AH42" s="66">
        <f t="shared" si="14"/>
        <v>88.55679058917497</v>
      </c>
      <c r="AI42" s="66">
        <f t="shared" si="14"/>
        <v>93.48948927679363</v>
      </c>
      <c r="AJ42" s="66">
        <f t="shared" si="14"/>
        <v>100.53995389063967</v>
      </c>
      <c r="AK42" s="66">
        <f t="shared" si="14"/>
        <v>101.45009912334939</v>
      </c>
      <c r="AL42" s="66">
        <f t="shared" si="14"/>
        <v>108.59039875928751</v>
      </c>
      <c r="AM42" s="66">
        <f t="shared" si="14"/>
        <v>113.87824682771638</v>
      </c>
      <c r="AN42" s="66">
        <f t="shared" si="14"/>
        <v>111.77389658543115</v>
      </c>
      <c r="AO42" s="66">
        <f t="shared" si="14"/>
        <v>111.94731182810132</v>
      </c>
      <c r="AP42" s="66">
        <f t="shared" si="14"/>
        <v>110.67827462431235</v>
      </c>
      <c r="AQ42" s="66">
        <f aca="true" t="shared" si="15" ref="AQ42:AV42">(AQ26)/10^3</f>
        <v>110.85745759251839</v>
      </c>
      <c r="AR42" s="66">
        <f t="shared" si="15"/>
        <v>102.73069007343841</v>
      </c>
      <c r="AS42" s="66">
        <f t="shared" si="15"/>
        <v>98.75608144381057</v>
      </c>
      <c r="AT42" s="66">
        <f t="shared" si="15"/>
        <v>93.2831776455319</v>
      </c>
      <c r="AU42" s="66">
        <f t="shared" si="15"/>
        <v>92.42719675311567</v>
      </c>
      <c r="AV42" s="66">
        <f t="shared" si="15"/>
        <v>93.11841247326358</v>
      </c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6" ref="AB43:AP43">AB25/10^3</f>
        <v>57.181268932345944</v>
      </c>
      <c r="AC43" s="66">
        <f t="shared" si="16"/>
        <v>60.53494985495847</v>
      </c>
      <c r="AD43" s="66">
        <f t="shared" si="16"/>
        <v>64.93668102159793</v>
      </c>
      <c r="AE43" s="66">
        <f t="shared" si="16"/>
        <v>61.687879040060984</v>
      </c>
      <c r="AF43" s="66">
        <f t="shared" si="16"/>
        <v>66.32035788238638</v>
      </c>
      <c r="AG43" s="66">
        <f t="shared" si="16"/>
        <v>66.09718285266334</v>
      </c>
      <c r="AH43" s="66">
        <f t="shared" si="16"/>
        <v>64.981260355729</v>
      </c>
      <c r="AI43" s="66">
        <f t="shared" si="16"/>
        <v>64.57957837128149</v>
      </c>
      <c r="AJ43" s="66">
        <f t="shared" si="16"/>
        <v>66.52805644923141</v>
      </c>
      <c r="AK43" s="66">
        <f t="shared" si="16"/>
        <v>68.95827824035781</v>
      </c>
      <c r="AL43" s="66">
        <f t="shared" si="16"/>
        <v>65.57012218267361</v>
      </c>
      <c r="AM43" s="66">
        <f t="shared" si="16"/>
        <v>68.11357754495164</v>
      </c>
      <c r="AN43" s="66">
        <f t="shared" si="16"/>
        <v>65.0834134702391</v>
      </c>
      <c r="AO43" s="66">
        <f t="shared" si="16"/>
        <v>64.3487131162084</v>
      </c>
      <c r="AP43" s="66">
        <f t="shared" si="16"/>
        <v>67.58267256786857</v>
      </c>
      <c r="AQ43" s="66">
        <f aca="true" t="shared" si="17" ref="AQ43:AV43">AQ25/10^3</f>
        <v>63.466063443850636</v>
      </c>
      <c r="AR43" s="66">
        <f t="shared" si="17"/>
        <v>62.59046883707595</v>
      </c>
      <c r="AS43" s="66">
        <f t="shared" si="17"/>
        <v>59.023157763567944</v>
      </c>
      <c r="AT43" s="66">
        <f t="shared" si="17"/>
        <v>57.791549637700925</v>
      </c>
      <c r="AU43" s="66">
        <f t="shared" si="17"/>
        <v>61.07359003785229</v>
      </c>
      <c r="AV43" s="66">
        <f t="shared" si="17"/>
        <v>58.734986505918236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8" ref="AB44:AP44">AB28/10^3</f>
        <v>61.027712874907046</v>
      </c>
      <c r="AC44" s="66">
        <f t="shared" si="18"/>
        <v>61.026536351609494</v>
      </c>
      <c r="AD44" s="66">
        <f t="shared" si="18"/>
        <v>59.95948894278082</v>
      </c>
      <c r="AE44" s="66">
        <f t="shared" si="18"/>
        <v>61.189783021183544</v>
      </c>
      <c r="AF44" s="66">
        <f t="shared" si="18"/>
        <v>61.33827347084079</v>
      </c>
      <c r="AG44" s="66">
        <f t="shared" si="18"/>
        <v>61.69610986327939</v>
      </c>
      <c r="AH44" s="66">
        <f t="shared" si="18"/>
        <v>59.02402786080893</v>
      </c>
      <c r="AI44" s="66">
        <f t="shared" si="18"/>
        <v>53.37638438256671</v>
      </c>
      <c r="AJ44" s="66">
        <f t="shared" si="18"/>
        <v>53.40015116311673</v>
      </c>
      <c r="AK44" s="66">
        <f t="shared" si="18"/>
        <v>53.98301822533713</v>
      </c>
      <c r="AL44" s="66">
        <f t="shared" si="18"/>
        <v>52.75822636255114</v>
      </c>
      <c r="AM44" s="66">
        <f t="shared" si="18"/>
        <v>49.95188433660053</v>
      </c>
      <c r="AN44" s="66">
        <f t="shared" si="18"/>
        <v>49.12725034397019</v>
      </c>
      <c r="AO44" s="66">
        <f t="shared" si="18"/>
        <v>48.95948137167379</v>
      </c>
      <c r="AP44" s="66">
        <f t="shared" si="18"/>
        <v>50.031446277153265</v>
      </c>
      <c r="AQ44" s="66">
        <f aca="true" t="shared" si="19" ref="AQ44:AS45">AQ28/10^3</f>
        <v>50.102059591683336</v>
      </c>
      <c r="AR44" s="66">
        <f t="shared" si="19"/>
        <v>49.344828794006474</v>
      </c>
      <c r="AS44" s="66">
        <f t="shared" si="19"/>
        <v>45.73787014310869</v>
      </c>
      <c r="AT44" s="66">
        <f aca="true" t="shared" si="20" ref="AT44:AV45">AT28/10^3</f>
        <v>40.308482179990854</v>
      </c>
      <c r="AU44" s="66">
        <f t="shared" si="20"/>
        <v>41.19708387492782</v>
      </c>
      <c r="AV44" s="66">
        <f t="shared" si="20"/>
        <v>41.34472025769123</v>
      </c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21" ref="AB45:AP45">AB29/10^3</f>
        <v>22.407715766730423</v>
      </c>
      <c r="AC45" s="66">
        <f t="shared" si="21"/>
        <v>23.809364950689925</v>
      </c>
      <c r="AD45" s="66">
        <f t="shared" si="21"/>
        <v>23.32528486889318</v>
      </c>
      <c r="AE45" s="66">
        <f t="shared" si="21"/>
        <v>26.478126532060124</v>
      </c>
      <c r="AF45" s="66">
        <f t="shared" si="21"/>
        <v>27.03696952135255</v>
      </c>
      <c r="AG45" s="66">
        <f t="shared" si="21"/>
        <v>27.736920752881954</v>
      </c>
      <c r="AH45" s="66">
        <f t="shared" si="21"/>
        <v>29.076331533543655</v>
      </c>
      <c r="AI45" s="66">
        <f t="shared" si="21"/>
        <v>29.445701584940423</v>
      </c>
      <c r="AJ45" s="66">
        <f t="shared" si="21"/>
        <v>29.515672401128306</v>
      </c>
      <c r="AK45" s="66">
        <f t="shared" si="21"/>
        <v>30.63570600042279</v>
      </c>
      <c r="AL45" s="66">
        <f t="shared" si="21"/>
        <v>30.41382944109641</v>
      </c>
      <c r="AM45" s="66">
        <f t="shared" si="21"/>
        <v>30.652629552509868</v>
      </c>
      <c r="AN45" s="66">
        <f t="shared" si="21"/>
        <v>31.384663505586833</v>
      </c>
      <c r="AO45" s="66">
        <f t="shared" si="21"/>
        <v>30.59011998743954</v>
      </c>
      <c r="AP45" s="66">
        <f t="shared" si="21"/>
        <v>29.614974243400734</v>
      </c>
      <c r="AQ45" s="66">
        <f t="shared" si="19"/>
        <v>27.824635319371012</v>
      </c>
      <c r="AR45" s="66">
        <f t="shared" si="19"/>
        <v>28.42811268606354</v>
      </c>
      <c r="AS45" s="66">
        <f t="shared" si="19"/>
        <v>28.990180973364307</v>
      </c>
      <c r="AT45" s="66">
        <f t="shared" si="20"/>
        <v>25.38757177570238</v>
      </c>
      <c r="AU45" s="66">
        <f t="shared" si="20"/>
        <v>27.658757411726125</v>
      </c>
      <c r="AV45" s="66">
        <f t="shared" si="20"/>
        <v>27.726164150282475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22" ref="AB46:AP46">AB27/10^3</f>
        <v>0.0536703576382</v>
      </c>
      <c r="AC46" s="67">
        <f t="shared" si="22"/>
        <v>0.0569501827061</v>
      </c>
      <c r="AD46" s="67">
        <f t="shared" si="22"/>
        <v>0.053214845969500005</v>
      </c>
      <c r="AE46" s="67">
        <f t="shared" si="22"/>
        <v>0.051149659616899996</v>
      </c>
      <c r="AF46" s="67">
        <f t="shared" si="22"/>
        <v>0.05092297715249999</v>
      </c>
      <c r="AG46" s="67">
        <f t="shared" si="22"/>
        <v>0.049368491384600005</v>
      </c>
      <c r="AH46" s="67">
        <f t="shared" si="22"/>
        <v>0.0479741695963</v>
      </c>
      <c r="AI46" s="67">
        <f t="shared" si="22"/>
        <v>0.042729591188399994</v>
      </c>
      <c r="AJ46" s="67">
        <f t="shared" si="22"/>
        <v>0.0380584885591</v>
      </c>
      <c r="AK46" s="67">
        <f t="shared" si="22"/>
        <v>0.0360278676091</v>
      </c>
      <c r="AL46" s="67">
        <f t="shared" si="22"/>
        <v>0.032435788266</v>
      </c>
      <c r="AM46" s="67">
        <f t="shared" si="22"/>
        <v>0.030936631965400002</v>
      </c>
      <c r="AN46" s="67">
        <f t="shared" si="22"/>
        <v>0.03448132909650001</v>
      </c>
      <c r="AO46" s="67">
        <f t="shared" si="22"/>
        <v>0.03499468500090001</v>
      </c>
      <c r="AP46" s="67">
        <f t="shared" si="22"/>
        <v>0.037599495123300006</v>
      </c>
      <c r="AQ46" s="67">
        <f aca="true" t="shared" si="23" ref="AQ46:AV46">AQ27/10^3</f>
        <v>0.03588946768580001</v>
      </c>
      <c r="AR46" s="67">
        <f t="shared" si="23"/>
        <v>0.03752551679010001</v>
      </c>
      <c r="AS46" s="67">
        <f t="shared" si="23"/>
        <v>0.037848286942699996</v>
      </c>
      <c r="AT46" s="67">
        <f t="shared" si="23"/>
        <v>0.0351480660662</v>
      </c>
      <c r="AU46" s="67">
        <f t="shared" si="23"/>
        <v>0.0331383387769</v>
      </c>
      <c r="AV46" s="67">
        <f t="shared" si="23"/>
        <v>0.03252423108560001</v>
      </c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24" ref="Z47:AQ47">SUM(Z39:Z46)</f>
        <v>1144.1295087971152</v>
      </c>
      <c r="AA47" s="68">
        <f t="shared" si="24"/>
        <v>1141.1960487153729</v>
      </c>
      <c r="AB47" s="68">
        <f t="shared" si="24"/>
        <v>1150.1171497535834</v>
      </c>
      <c r="AC47" s="68">
        <f t="shared" si="24"/>
        <v>1158.5777505858969</v>
      </c>
      <c r="AD47" s="68">
        <f t="shared" si="24"/>
        <v>1150.8978139507562</v>
      </c>
      <c r="AE47" s="68">
        <f t="shared" si="24"/>
        <v>1210.66896870442</v>
      </c>
      <c r="AF47" s="68">
        <f t="shared" si="24"/>
        <v>1223.6926848988128</v>
      </c>
      <c r="AG47" s="68">
        <f t="shared" si="24"/>
        <v>1236.6058603558865</v>
      </c>
      <c r="AH47" s="68">
        <f t="shared" si="24"/>
        <v>1231.519902758053</v>
      </c>
      <c r="AI47" s="68">
        <f t="shared" si="24"/>
        <v>1195.9294675616404</v>
      </c>
      <c r="AJ47" s="68">
        <f t="shared" si="24"/>
        <v>1230.8773483647444</v>
      </c>
      <c r="AK47" s="68">
        <f t="shared" si="24"/>
        <v>1251.5567001811999</v>
      </c>
      <c r="AL47" s="68">
        <f t="shared" si="24"/>
        <v>1236.4216595817534</v>
      </c>
      <c r="AM47" s="68">
        <f t="shared" si="24"/>
        <v>1273.5074276369123</v>
      </c>
      <c r="AN47" s="68">
        <f t="shared" si="24"/>
        <v>1278.6219348278537</v>
      </c>
      <c r="AO47" s="68">
        <f t="shared" si="24"/>
        <v>1278.00555677641</v>
      </c>
      <c r="AP47" s="68">
        <f t="shared" si="24"/>
        <v>1282.2572333767307</v>
      </c>
      <c r="AQ47" s="68">
        <f t="shared" si="24"/>
        <v>1263.0720747406765</v>
      </c>
      <c r="AR47" s="68">
        <f>SUM(AR39:AR46)</f>
        <v>1296.3068610975106</v>
      </c>
      <c r="AS47" s="68">
        <f>SUM(AS39:AS46)</f>
        <v>1213.2073066540606</v>
      </c>
      <c r="AT47" s="68">
        <f>SUM(AT39:AT46)</f>
        <v>1140.9744091707967</v>
      </c>
      <c r="AU47" s="68">
        <f>SUM(AU39:AU46)</f>
        <v>1192.3469794137625</v>
      </c>
      <c r="AV47" s="68">
        <f>SUM(AV39:AV46)</f>
        <v>1241.66070158256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10" t="s">
        <v>102</v>
      </c>
    </row>
    <row r="50" spans="25:59" ht="27.75">
      <c r="Y50" s="330" t="s">
        <v>36</v>
      </c>
      <c r="Z50" s="331" t="s">
        <v>101</v>
      </c>
      <c r="AA50" s="317">
        <v>1990</v>
      </c>
      <c r="AB50" s="317">
        <f aca="true" t="shared" si="25" ref="AB50:BE50">AA50+1</f>
        <v>1991</v>
      </c>
      <c r="AC50" s="317">
        <f t="shared" si="25"/>
        <v>1992</v>
      </c>
      <c r="AD50" s="317">
        <f t="shared" si="25"/>
        <v>1993</v>
      </c>
      <c r="AE50" s="317">
        <f t="shared" si="25"/>
        <v>1994</v>
      </c>
      <c r="AF50" s="317">
        <f t="shared" si="25"/>
        <v>1995</v>
      </c>
      <c r="AG50" s="317">
        <f t="shared" si="25"/>
        <v>1996</v>
      </c>
      <c r="AH50" s="317">
        <f t="shared" si="25"/>
        <v>1997</v>
      </c>
      <c r="AI50" s="317">
        <f t="shared" si="25"/>
        <v>1998</v>
      </c>
      <c r="AJ50" s="317">
        <f t="shared" si="25"/>
        <v>1999</v>
      </c>
      <c r="AK50" s="317">
        <f t="shared" si="25"/>
        <v>2000</v>
      </c>
      <c r="AL50" s="317">
        <f t="shared" si="25"/>
        <v>2001</v>
      </c>
      <c r="AM50" s="317">
        <f t="shared" si="25"/>
        <v>2002</v>
      </c>
      <c r="AN50" s="317">
        <f t="shared" si="25"/>
        <v>2003</v>
      </c>
      <c r="AO50" s="317">
        <f t="shared" si="25"/>
        <v>2004</v>
      </c>
      <c r="AP50" s="317">
        <f t="shared" si="25"/>
        <v>2005</v>
      </c>
      <c r="AQ50" s="317">
        <f t="shared" si="25"/>
        <v>2006</v>
      </c>
      <c r="AR50" s="317">
        <f t="shared" si="25"/>
        <v>2007</v>
      </c>
      <c r="AS50" s="318">
        <v>2008</v>
      </c>
      <c r="AT50" s="318">
        <v>2009</v>
      </c>
      <c r="AU50" s="318">
        <v>2010</v>
      </c>
      <c r="AV50" s="318" t="s">
        <v>202</v>
      </c>
      <c r="AW50" s="317" t="e">
        <f t="shared" si="25"/>
        <v>#VALUE!</v>
      </c>
      <c r="AX50" s="317" t="e">
        <f t="shared" si="25"/>
        <v>#VALUE!</v>
      </c>
      <c r="AY50" s="317" t="e">
        <f t="shared" si="25"/>
        <v>#VALUE!</v>
      </c>
      <c r="AZ50" s="317" t="e">
        <f t="shared" si="25"/>
        <v>#VALUE!</v>
      </c>
      <c r="BA50" s="317" t="e">
        <f t="shared" si="25"/>
        <v>#VALUE!</v>
      </c>
      <c r="BB50" s="317" t="e">
        <f t="shared" si="25"/>
        <v>#VALUE!</v>
      </c>
      <c r="BC50" s="317" t="e">
        <f t="shared" si="25"/>
        <v>#VALUE!</v>
      </c>
      <c r="BD50" s="317" t="e">
        <f t="shared" si="25"/>
        <v>#VALUE!</v>
      </c>
      <c r="BE50" s="317" t="e">
        <f t="shared" si="25"/>
        <v>#VALUE!</v>
      </c>
      <c r="BF50" s="332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26" ref="AA51:AA59">AA39/$Z39-1</f>
        <v>0</v>
      </c>
      <c r="AB51" s="70">
        <f aca="true" t="shared" si="27" ref="AB51:AP51">AB39/$Z39-1</f>
        <v>0.008004137317436655</v>
      </c>
      <c r="AC51" s="70">
        <f t="shared" si="27"/>
        <v>0.02913994896908667</v>
      </c>
      <c r="AD51" s="70">
        <f t="shared" si="27"/>
        <v>-0.02769765110073974</v>
      </c>
      <c r="AE51" s="70">
        <f t="shared" si="27"/>
        <v>0.10031721690570028</v>
      </c>
      <c r="AF51" s="70">
        <f t="shared" si="27"/>
        <v>0.06327787910577976</v>
      </c>
      <c r="AG51" s="70">
        <f t="shared" si="27"/>
        <v>0.06291080466331755</v>
      </c>
      <c r="AH51" s="70">
        <f t="shared" si="27"/>
        <v>0.05190211217679308</v>
      </c>
      <c r="AI51" s="70">
        <f t="shared" si="27"/>
        <v>0.019826374472685426</v>
      </c>
      <c r="AJ51" s="70">
        <f t="shared" si="27"/>
        <v>0.074193537998402</v>
      </c>
      <c r="AK51" s="70">
        <f t="shared" si="27"/>
        <v>0.09668776190308548</v>
      </c>
      <c r="AL51" s="70">
        <f t="shared" si="27"/>
        <v>0.07065138515514335</v>
      </c>
      <c r="AM51" s="70">
        <f t="shared" si="27"/>
        <v>0.16877580013565718</v>
      </c>
      <c r="AN51" s="70">
        <f t="shared" si="27"/>
        <v>0.21226014436991725</v>
      </c>
      <c r="AO51" s="70">
        <f t="shared" si="27"/>
        <v>0.20132805293036382</v>
      </c>
      <c r="AP51" s="70">
        <f t="shared" si="27"/>
        <v>0.25197491205946454</v>
      </c>
      <c r="AQ51" s="70">
        <f aca="true" t="shared" si="28" ref="AQ51:AR59">AQ39/$Z39-1</f>
        <v>0.2187244618403057</v>
      </c>
      <c r="AR51" s="70">
        <f t="shared" si="28"/>
        <v>0.38546776045862785</v>
      </c>
      <c r="AS51" s="70">
        <f aca="true" t="shared" si="29" ref="AS51:AT59">AS39/$Z39-1</f>
        <v>0.3008533300745737</v>
      </c>
      <c r="AT51" s="70">
        <f t="shared" si="29"/>
        <v>0.19238407531922475</v>
      </c>
      <c r="AU51" s="72">
        <f aca="true" t="shared" si="30" ref="AU51:AU58">AU39/$Z39-1</f>
        <v>0.2562676947433016</v>
      </c>
      <c r="AV51" s="72">
        <f aca="true" t="shared" si="31" ref="AV51:AV59">AV39/$Z39-1</f>
        <v>0.44660902153372684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26"/>
        <v>0.00019758802924929597</v>
      </c>
      <c r="AB52" s="70">
        <f aca="true" t="shared" si="32" ref="AB52:AP52">AB40/$Z40-1</f>
        <v>-0.01027695641159021</v>
      </c>
      <c r="AC52" s="70">
        <f t="shared" si="32"/>
        <v>-0.03280613523081799</v>
      </c>
      <c r="AD52" s="70">
        <f t="shared" si="32"/>
        <v>-0.03738533752836215</v>
      </c>
      <c r="AE52" s="70">
        <f>AE40/$Z40-1</f>
        <v>-0.01916521654701775</v>
      </c>
      <c r="AF52" s="70">
        <f t="shared" si="32"/>
        <v>-0.008585012904852363</v>
      </c>
      <c r="AG52" s="70">
        <f t="shared" si="32"/>
        <v>0.014490270493261459</v>
      </c>
      <c r="AH52" s="70">
        <f t="shared" si="32"/>
        <v>0.01757869360583575</v>
      </c>
      <c r="AI52" s="70">
        <f t="shared" si="32"/>
        <v>-0.043359376489442214</v>
      </c>
      <c r="AJ52" s="70">
        <f t="shared" si="32"/>
        <v>-0.026895355760642614</v>
      </c>
      <c r="AK52" s="70">
        <f t="shared" si="32"/>
        <v>-0.0027124285233991463</v>
      </c>
      <c r="AL52" s="70">
        <f t="shared" si="32"/>
        <v>-0.031451384119074555</v>
      </c>
      <c r="AM52" s="70">
        <f t="shared" si="32"/>
        <v>-0.01533484910383609</v>
      </c>
      <c r="AN52" s="70">
        <f t="shared" si="32"/>
        <v>-0.017765192955967124</v>
      </c>
      <c r="AO52" s="70">
        <f t="shared" si="32"/>
        <v>-0.005165434574883276</v>
      </c>
      <c r="AP52" s="70">
        <f t="shared" si="32"/>
        <v>-0.02696610560409307</v>
      </c>
      <c r="AQ52" s="70">
        <f t="shared" si="28"/>
        <v>-0.025897946944349548</v>
      </c>
      <c r="AR52" s="70">
        <f t="shared" si="28"/>
        <v>-0.03818963318895363</v>
      </c>
      <c r="AS52" s="70">
        <f t="shared" si="29"/>
        <v>-0.1302280207614981</v>
      </c>
      <c r="AT52" s="70">
        <f t="shared" si="29"/>
        <v>-0.1730383392647188</v>
      </c>
      <c r="AU52" s="70">
        <f t="shared" si="30"/>
        <v>-0.11333688906182904</v>
      </c>
      <c r="AV52" s="70">
        <f t="shared" si="31"/>
        <v>-0.13057129371838383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26"/>
        <v>0</v>
      </c>
      <c r="AB53" s="70">
        <f aca="true" t="shared" si="33" ref="AB53:AP53">AB41/$Z41-1</f>
        <v>0.05407675308821003</v>
      </c>
      <c r="AC53" s="70">
        <f t="shared" si="33"/>
        <v>0.07489090128225628</v>
      </c>
      <c r="AD53" s="70">
        <f t="shared" si="33"/>
        <v>0.09795723493981634</v>
      </c>
      <c r="AE53" s="70">
        <f t="shared" si="33"/>
        <v>0.1545925751166093</v>
      </c>
      <c r="AF53" s="70">
        <f t="shared" si="33"/>
        <v>0.1900598499561179</v>
      </c>
      <c r="AG53" s="70">
        <f t="shared" si="33"/>
        <v>0.21651772042181938</v>
      </c>
      <c r="AH53" s="70">
        <f t="shared" si="33"/>
        <v>0.22591598742397556</v>
      </c>
      <c r="AI53" s="70">
        <f t="shared" si="33"/>
        <v>0.22174531910996675</v>
      </c>
      <c r="AJ53" s="70">
        <f t="shared" si="33"/>
        <v>0.23199539462697127</v>
      </c>
      <c r="AK53" s="70">
        <f t="shared" si="33"/>
        <v>0.22753783749348622</v>
      </c>
      <c r="AL53" s="70">
        <f t="shared" si="33"/>
        <v>0.23722419290581298</v>
      </c>
      <c r="AM53" s="70">
        <f t="shared" si="33"/>
        <v>0.2104923294929557</v>
      </c>
      <c r="AN53" s="70">
        <f t="shared" si="33"/>
        <v>0.1984967231978525</v>
      </c>
      <c r="AO53" s="70">
        <f t="shared" si="33"/>
        <v>0.19596988173669483</v>
      </c>
      <c r="AP53" s="70">
        <f t="shared" si="33"/>
        <v>0.1703641942150762</v>
      </c>
      <c r="AQ53" s="70">
        <f t="shared" si="28"/>
        <v>0.15436262574426474</v>
      </c>
      <c r="AR53" s="70">
        <f t="shared" si="28"/>
        <v>0.12687427576594912</v>
      </c>
      <c r="AS53" s="70">
        <f t="shared" si="29"/>
        <v>0.08076371063432353</v>
      </c>
      <c r="AT53" s="70">
        <f t="shared" si="29"/>
        <v>0.05550564421940285</v>
      </c>
      <c r="AU53" s="70">
        <f t="shared" si="30"/>
        <v>0.06595804164418095</v>
      </c>
      <c r="AV53" s="70">
        <f t="shared" si="31"/>
        <v>0.05167254022975665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26"/>
        <v>-0.00010989781114278951</v>
      </c>
      <c r="AB54" s="70">
        <f aca="true" t="shared" si="34" ref="AB54:AP54">AB42/$Z42-1</f>
        <v>-0.03480003024444123</v>
      </c>
      <c r="AC54" s="70">
        <f t="shared" si="34"/>
        <v>-0.018289561213525762</v>
      </c>
      <c r="AD54" s="70">
        <f t="shared" si="34"/>
        <v>0.034957105277520606</v>
      </c>
      <c r="AE54" s="70">
        <f t="shared" si="34"/>
        <v>0.021823995593851064</v>
      </c>
      <c r="AF54" s="70">
        <f t="shared" si="34"/>
        <v>0.11562611520503197</v>
      </c>
      <c r="AG54" s="70">
        <f t="shared" si="34"/>
        <v>0.08708119856977148</v>
      </c>
      <c r="AH54" s="70">
        <f t="shared" si="34"/>
        <v>0.059260975143311745</v>
      </c>
      <c r="AI54" s="70">
        <f t="shared" si="34"/>
        <v>0.11826283357983214</v>
      </c>
      <c r="AJ54" s="70">
        <f t="shared" si="34"/>
        <v>0.2025960842813188</v>
      </c>
      <c r="AK54" s="70">
        <f t="shared" si="34"/>
        <v>0.2134826726536847</v>
      </c>
      <c r="AL54" s="70">
        <f t="shared" si="34"/>
        <v>0.29889047373657296</v>
      </c>
      <c r="AM54" s="70">
        <f t="shared" si="34"/>
        <v>0.36214040707435946</v>
      </c>
      <c r="AN54" s="70">
        <f t="shared" si="34"/>
        <v>0.336969484835014</v>
      </c>
      <c r="AO54" s="70">
        <f t="shared" si="34"/>
        <v>0.3390437695717734</v>
      </c>
      <c r="AP54" s="70">
        <f t="shared" si="34"/>
        <v>0.323864339772711</v>
      </c>
      <c r="AQ54" s="70">
        <f t="shared" si="28"/>
        <v>0.32600761443711823</v>
      </c>
      <c r="AR54" s="70">
        <f t="shared" si="28"/>
        <v>0.2288003011441282</v>
      </c>
      <c r="AS54" s="70">
        <f t="shared" si="29"/>
        <v>0.18125851711128127</v>
      </c>
      <c r="AT54" s="70">
        <f t="shared" si="29"/>
        <v>0.11579506280517138</v>
      </c>
      <c r="AU54" s="70">
        <f t="shared" si="30"/>
        <v>0.10555635441508104</v>
      </c>
      <c r="AV54" s="70">
        <f t="shared" si="31"/>
        <v>0.11382424480368969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26"/>
        <v>0</v>
      </c>
      <c r="AB55" s="70">
        <f aca="true" t="shared" si="35" ref="AB55:AP55">AB43/$Z43-1</f>
        <v>0.00905223216294293</v>
      </c>
      <c r="AC55" s="70">
        <f t="shared" si="35"/>
        <v>0.06823313675126652</v>
      </c>
      <c r="AD55" s="70">
        <f t="shared" si="35"/>
        <v>0.14590851440568353</v>
      </c>
      <c r="AE55" s="70">
        <f t="shared" si="35"/>
        <v>0.08857836149837617</v>
      </c>
      <c r="AF55" s="70">
        <f t="shared" si="35"/>
        <v>0.1703256399966302</v>
      </c>
      <c r="AG55" s="70">
        <f t="shared" si="35"/>
        <v>0.16638737024309425</v>
      </c>
      <c r="AH55" s="70">
        <f t="shared" si="35"/>
        <v>0.14669518594084163</v>
      </c>
      <c r="AI55" s="70">
        <f t="shared" si="35"/>
        <v>0.13960688393925502</v>
      </c>
      <c r="AJ55" s="70">
        <f t="shared" si="35"/>
        <v>0.17399080354415464</v>
      </c>
      <c r="AK55" s="70">
        <f t="shared" si="35"/>
        <v>0.21687583860499715</v>
      </c>
      <c r="AL55" s="70">
        <f t="shared" si="35"/>
        <v>0.15708656675502097</v>
      </c>
      <c r="AM55" s="70">
        <f t="shared" si="35"/>
        <v>0.2019697839104495</v>
      </c>
      <c r="AN55" s="70">
        <f t="shared" si="35"/>
        <v>0.14849783618179302</v>
      </c>
      <c r="AO55" s="70">
        <f t="shared" si="35"/>
        <v>0.13553290822465547</v>
      </c>
      <c r="AP55" s="70">
        <f t="shared" si="35"/>
        <v>0.19260114165758324</v>
      </c>
      <c r="AQ55" s="70">
        <f t="shared" si="28"/>
        <v>0.11995718493729268</v>
      </c>
      <c r="AR55" s="70">
        <f t="shared" si="28"/>
        <v>0.10450595923117612</v>
      </c>
      <c r="AS55" s="70">
        <f t="shared" si="29"/>
        <v>0.041555219089300044</v>
      </c>
      <c r="AT55" s="70">
        <f t="shared" si="29"/>
        <v>0.01982158232746989</v>
      </c>
      <c r="AU55" s="70">
        <f t="shared" si="30"/>
        <v>0.07773827871523253</v>
      </c>
      <c r="AV55" s="70">
        <f t="shared" si="31"/>
        <v>0.03646999002380524</v>
      </c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26"/>
        <v>-0.03826134894598243</v>
      </c>
      <c r="AB56" s="70">
        <f aca="true" t="shared" si="36" ref="AB56:AP56">AB44/$Z44-1</f>
        <v>-0.02071105352623559</v>
      </c>
      <c r="AC56" s="70">
        <f t="shared" si="36"/>
        <v>-0.020729932756773373</v>
      </c>
      <c r="AD56" s="70">
        <f t="shared" si="36"/>
        <v>-0.037852444540416585</v>
      </c>
      <c r="AE56" s="70">
        <f t="shared" si="36"/>
        <v>-0.018110374337630075</v>
      </c>
      <c r="AF56" s="70">
        <f t="shared" si="36"/>
        <v>-0.01572760347573776</v>
      </c>
      <c r="AG56" s="70">
        <f t="shared" si="36"/>
        <v>-0.009985536351586166</v>
      </c>
      <c r="AH56" s="70">
        <f t="shared" si="36"/>
        <v>-0.05286343961587081</v>
      </c>
      <c r="AI56" s="70">
        <f t="shared" si="36"/>
        <v>-0.14348906806116213</v>
      </c>
      <c r="AJ56" s="70">
        <f t="shared" si="36"/>
        <v>-0.14310769139817614</v>
      </c>
      <c r="AK56" s="70">
        <f t="shared" si="36"/>
        <v>-0.13375464104765622</v>
      </c>
      <c r="AL56" s="70">
        <f t="shared" si="36"/>
        <v>-0.15340841924864967</v>
      </c>
      <c r="AM56" s="70">
        <f t="shared" si="36"/>
        <v>-0.19844074303360704</v>
      </c>
      <c r="AN56" s="70">
        <f t="shared" si="36"/>
        <v>-0.211673337142528</v>
      </c>
      <c r="AO56" s="70">
        <f t="shared" si="36"/>
        <v>-0.21436546326673478</v>
      </c>
      <c r="AP56" s="70">
        <f t="shared" si="36"/>
        <v>-0.19716404224845707</v>
      </c>
      <c r="AQ56" s="70">
        <f t="shared" si="28"/>
        <v>-0.1960309367274471</v>
      </c>
      <c r="AR56" s="70">
        <f t="shared" si="28"/>
        <v>-0.2081819369068978</v>
      </c>
      <c r="AS56" s="70">
        <f t="shared" si="29"/>
        <v>-0.2660614570595282</v>
      </c>
      <c r="AT56" s="70">
        <f t="shared" si="29"/>
        <v>-0.3531848206582513</v>
      </c>
      <c r="AU56" s="70">
        <f t="shared" si="30"/>
        <v>-0.3389257606889987</v>
      </c>
      <c r="AV56" s="70">
        <f t="shared" si="31"/>
        <v>-0.33655669472000316</v>
      </c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26"/>
        <v>-0.027179801038639928</v>
      </c>
      <c r="AB57" s="70">
        <f aca="true" t="shared" si="37" ref="AB57:AP57">AB45/$Z45-1</f>
        <v>-0.012816217469737823</v>
      </c>
      <c r="AC57" s="70">
        <f t="shared" si="37"/>
        <v>0.04893417947415801</v>
      </c>
      <c r="AD57" s="70">
        <f t="shared" si="37"/>
        <v>0.027607775160105152</v>
      </c>
      <c r="AE57" s="70">
        <f t="shared" si="37"/>
        <v>0.16650788399606653</v>
      </c>
      <c r="AF57" s="70">
        <f t="shared" si="37"/>
        <v>0.19112800778527128</v>
      </c>
      <c r="AG57" s="70">
        <f t="shared" si="37"/>
        <v>0.2219647299001526</v>
      </c>
      <c r="AH57" s="70">
        <f t="shared" si="37"/>
        <v>0.2809731810328029</v>
      </c>
      <c r="AI57" s="70">
        <f t="shared" si="37"/>
        <v>0.297245974220971</v>
      </c>
      <c r="AJ57" s="70">
        <f t="shared" si="37"/>
        <v>0.3003285755762435</v>
      </c>
      <c r="AK57" s="70">
        <f t="shared" si="37"/>
        <v>0.34967224882803283</v>
      </c>
      <c r="AL57" s="70">
        <f t="shared" si="37"/>
        <v>0.3398973595278114</v>
      </c>
      <c r="AM57" s="70">
        <f t="shared" si="37"/>
        <v>0.35041782487590356</v>
      </c>
      <c r="AN57" s="70">
        <f t="shared" si="37"/>
        <v>0.38266796827570726</v>
      </c>
      <c r="AO57" s="70">
        <f t="shared" si="37"/>
        <v>0.34766393288919484</v>
      </c>
      <c r="AP57" s="70">
        <f t="shared" si="37"/>
        <v>0.30470337081584886</v>
      </c>
      <c r="AQ57" s="70">
        <f t="shared" si="28"/>
        <v>0.22582904156989603</v>
      </c>
      <c r="AR57" s="70">
        <f t="shared" si="28"/>
        <v>0.2524155564884516</v>
      </c>
      <c r="AS57" s="70">
        <f t="shared" si="29"/>
        <v>0.2771777724891431</v>
      </c>
      <c r="AT57" s="70">
        <f t="shared" si="29"/>
        <v>0.11846291677829957</v>
      </c>
      <c r="AU57" s="70">
        <f t="shared" si="30"/>
        <v>0.21852120251964302</v>
      </c>
      <c r="AV57" s="70">
        <f t="shared" si="31"/>
        <v>0.2214908420772317</v>
      </c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26"/>
        <v>0</v>
      </c>
      <c r="AB58" s="71">
        <f aca="true" t="shared" si="38" ref="AB58:AP58">AB46/$Z46-1</f>
        <v>0.4654616072000941</v>
      </c>
      <c r="AC58" s="71">
        <f t="shared" si="38"/>
        <v>0.5550167718543144</v>
      </c>
      <c r="AD58" s="71">
        <f t="shared" si="38"/>
        <v>0.4530239248091652</v>
      </c>
      <c r="AE58" s="71">
        <f t="shared" si="38"/>
        <v>0.3966343003566757</v>
      </c>
      <c r="AF58" s="71">
        <f t="shared" si="38"/>
        <v>0.39044476737753886</v>
      </c>
      <c r="AG58" s="71">
        <f t="shared" si="38"/>
        <v>0.3479997509468118</v>
      </c>
      <c r="AH58" s="71">
        <f t="shared" si="38"/>
        <v>0.3099279895732321</v>
      </c>
      <c r="AI58" s="71">
        <f t="shared" si="38"/>
        <v>0.16672550982568302</v>
      </c>
      <c r="AJ58" s="71">
        <f t="shared" si="38"/>
        <v>0.039181705987521465</v>
      </c>
      <c r="AK58" s="71">
        <f t="shared" si="38"/>
        <v>-0.016264114982435296</v>
      </c>
      <c r="AL58" s="71">
        <f t="shared" si="38"/>
        <v>-0.11434533893878318</v>
      </c>
      <c r="AM58" s="71">
        <f t="shared" si="38"/>
        <v>-0.15527959200509267</v>
      </c>
      <c r="AN58" s="71">
        <f t="shared" si="38"/>
        <v>-0.0584921327189617</v>
      </c>
      <c r="AO58" s="71">
        <f t="shared" si="38"/>
        <v>-0.04447502156425176</v>
      </c>
      <c r="AP58" s="71">
        <f t="shared" si="38"/>
        <v>0.026648954433002192</v>
      </c>
      <c r="AQ58" s="71">
        <f t="shared" si="28"/>
        <v>-0.020043105526951654</v>
      </c>
      <c r="AR58" s="71">
        <f t="shared" si="28"/>
        <v>0.024628986394032326</v>
      </c>
      <c r="AS58" s="71">
        <f t="shared" si="29"/>
        <v>0.03344218025746826</v>
      </c>
      <c r="AT58" s="71">
        <f t="shared" si="29"/>
        <v>-0.04028697303318307</v>
      </c>
      <c r="AU58" s="71">
        <f t="shared" si="30"/>
        <v>-0.09516229552060462</v>
      </c>
      <c r="AV58" s="71">
        <f t="shared" si="31"/>
        <v>-0.11193042012214227</v>
      </c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26"/>
        <v>-0.0025639231041479915</v>
      </c>
      <c r="AB59" s="72">
        <f aca="true" t="shared" si="39" ref="AB59:AP59">AB47/$Z47-1</f>
        <v>0.005233359432153195</v>
      </c>
      <c r="AC59" s="72">
        <f t="shared" si="39"/>
        <v>0.012628152388073577</v>
      </c>
      <c r="AD59" s="72">
        <f t="shared" si="39"/>
        <v>0.005915680962338632</v>
      </c>
      <c r="AE59" s="72">
        <f t="shared" si="39"/>
        <v>0.058157279744721624</v>
      </c>
      <c r="AF59" s="72">
        <f t="shared" si="39"/>
        <v>0.06954035840343509</v>
      </c>
      <c r="AG59" s="72">
        <f t="shared" si="39"/>
        <v>0.08082682148107212</v>
      </c>
      <c r="AH59" s="72">
        <f t="shared" si="39"/>
        <v>0.07638155758504639</v>
      </c>
      <c r="AI59" s="72">
        <f t="shared" si="39"/>
        <v>0.04527455883817311</v>
      </c>
      <c r="AJ59" s="72">
        <f t="shared" si="39"/>
        <v>0.07581994774248235</v>
      </c>
      <c r="AK59" s="72">
        <f t="shared" si="39"/>
        <v>0.09389425808711871</v>
      </c>
      <c r="AL59" s="72">
        <f t="shared" si="39"/>
        <v>0.08066582504429043</v>
      </c>
      <c r="AM59" s="72">
        <f t="shared" si="39"/>
        <v>0.11307978497628213</v>
      </c>
      <c r="AN59" s="72">
        <f t="shared" si="39"/>
        <v>0.1175500019854725</v>
      </c>
      <c r="AO59" s="72">
        <f t="shared" si="39"/>
        <v>0.11701127097057906</v>
      </c>
      <c r="AP59" s="72">
        <f t="shared" si="39"/>
        <v>0.12072735080912</v>
      </c>
      <c r="AQ59" s="72">
        <f t="shared" si="28"/>
        <v>0.10395900554003878</v>
      </c>
      <c r="AR59" s="72">
        <f t="shared" si="28"/>
        <v>0.13300710376781355</v>
      </c>
      <c r="AS59" s="72">
        <f t="shared" si="29"/>
        <v>0.06037585546549762</v>
      </c>
      <c r="AT59" s="72">
        <f t="shared" si="29"/>
        <v>-0.0027576420344543884</v>
      </c>
      <c r="AU59" s="72">
        <f>AU47/$Z47-1</f>
        <v>0.042143367727086156</v>
      </c>
      <c r="AV59" s="72">
        <f t="shared" si="31"/>
        <v>0.08524488883079728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10" t="s">
        <v>9</v>
      </c>
    </row>
    <row r="62" spans="25:59" ht="27.75">
      <c r="Y62" s="330" t="s">
        <v>36</v>
      </c>
      <c r="Z62" s="331" t="s">
        <v>101</v>
      </c>
      <c r="AA62" s="317">
        <v>1990</v>
      </c>
      <c r="AB62" s="317">
        <f aca="true" t="shared" si="40" ref="AB62:BE62">AA62+1</f>
        <v>1991</v>
      </c>
      <c r="AC62" s="317">
        <f t="shared" si="40"/>
        <v>1992</v>
      </c>
      <c r="AD62" s="317">
        <f t="shared" si="40"/>
        <v>1993</v>
      </c>
      <c r="AE62" s="317">
        <f t="shared" si="40"/>
        <v>1994</v>
      </c>
      <c r="AF62" s="317">
        <f t="shared" si="40"/>
        <v>1995</v>
      </c>
      <c r="AG62" s="317">
        <f t="shared" si="40"/>
        <v>1996</v>
      </c>
      <c r="AH62" s="317">
        <f t="shared" si="40"/>
        <v>1997</v>
      </c>
      <c r="AI62" s="317">
        <f t="shared" si="40"/>
        <v>1998</v>
      </c>
      <c r="AJ62" s="317">
        <f t="shared" si="40"/>
        <v>1999</v>
      </c>
      <c r="AK62" s="317">
        <f t="shared" si="40"/>
        <v>2000</v>
      </c>
      <c r="AL62" s="317">
        <f t="shared" si="40"/>
        <v>2001</v>
      </c>
      <c r="AM62" s="317">
        <f t="shared" si="40"/>
        <v>2002</v>
      </c>
      <c r="AN62" s="317">
        <f t="shared" si="40"/>
        <v>2003</v>
      </c>
      <c r="AO62" s="317">
        <f t="shared" si="40"/>
        <v>2004</v>
      </c>
      <c r="AP62" s="317">
        <f t="shared" si="40"/>
        <v>2005</v>
      </c>
      <c r="AQ62" s="317">
        <f t="shared" si="40"/>
        <v>2006</v>
      </c>
      <c r="AR62" s="317">
        <f t="shared" si="40"/>
        <v>2007</v>
      </c>
      <c r="AS62" s="318">
        <v>2008</v>
      </c>
      <c r="AT62" s="318">
        <v>2009</v>
      </c>
      <c r="AU62" s="318">
        <v>2010</v>
      </c>
      <c r="AV62" s="318" t="s">
        <v>202</v>
      </c>
      <c r="AW62" s="317" t="e">
        <f t="shared" si="40"/>
        <v>#VALUE!</v>
      </c>
      <c r="AX62" s="317" t="e">
        <f t="shared" si="40"/>
        <v>#VALUE!</v>
      </c>
      <c r="AY62" s="317" t="e">
        <f t="shared" si="40"/>
        <v>#VALUE!</v>
      </c>
      <c r="AZ62" s="317" t="e">
        <f t="shared" si="40"/>
        <v>#VALUE!</v>
      </c>
      <c r="BA62" s="317" t="e">
        <f t="shared" si="40"/>
        <v>#VALUE!</v>
      </c>
      <c r="BB62" s="317" t="e">
        <f t="shared" si="40"/>
        <v>#VALUE!</v>
      </c>
      <c r="BC62" s="317" t="e">
        <f t="shared" si="40"/>
        <v>#VALUE!</v>
      </c>
      <c r="BD62" s="317" t="e">
        <f t="shared" si="40"/>
        <v>#VALUE!</v>
      </c>
      <c r="BE62" s="317" t="e">
        <f t="shared" si="40"/>
        <v>#VALUE!</v>
      </c>
      <c r="BF62" s="332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41" ref="AB63:AB71">AB39/AA39-1</f>
        <v>0.008004137317436433</v>
      </c>
      <c r="AC63" s="70">
        <f aca="true" t="shared" si="42" ref="AC63:AC71">AC39/AB39-1</f>
        <v>0.02096798105204023</v>
      </c>
      <c r="AD63" s="70">
        <f aca="true" t="shared" si="43" ref="AD63:AD71">AD39/AC39-1</f>
        <v>-0.0552282516355157</v>
      </c>
      <c r="AE63" s="70">
        <f aca="true" t="shared" si="44" ref="AE63:AE71">AE39/AD39-1</f>
        <v>0.1316615846412028</v>
      </c>
      <c r="AF63" s="70">
        <f aca="true" t="shared" si="45" ref="AF63:AF71">AF39/AE39-1</f>
        <v>-0.033662417738115846</v>
      </c>
      <c r="AG63" s="70">
        <f aca="true" t="shared" si="46" ref="AG63:AG71">AG39/AF39-1</f>
        <v>-0.00034522907856482377</v>
      </c>
      <c r="AH63" s="70">
        <f aca="true" t="shared" si="47" ref="AH63:AH71">AH39/AG39-1</f>
        <v>-0.010357117867487942</v>
      </c>
      <c r="AI63" s="70">
        <f aca="true" t="shared" si="48" ref="AI63:AI71">AI39/AH39-1</f>
        <v>-0.03049308232467629</v>
      </c>
      <c r="AJ63" s="70">
        <f aca="true" t="shared" si="49" ref="AJ63:AJ71">AJ39/AI39-1</f>
        <v>0.05331021523524315</v>
      </c>
      <c r="AK63" s="70">
        <f aca="true" t="shared" si="50" ref="AK63:AK71">AK39/AJ39-1</f>
        <v>0.02094056900267538</v>
      </c>
      <c r="AL63" s="70">
        <f aca="true" t="shared" si="51" ref="AL63:AL71">AL39/AK39-1</f>
        <v>-0.023740920298737533</v>
      </c>
      <c r="AM63" s="70">
        <f aca="true" t="shared" si="52" ref="AM63:AM71">AM39/AL39-1</f>
        <v>0.09164926729749201</v>
      </c>
      <c r="AN63" s="70">
        <f aca="true" t="shared" si="53" ref="AN63:AN71">AN39/AM39-1</f>
        <v>0.0372050347288273</v>
      </c>
      <c r="AO63" s="70">
        <f aca="true" t="shared" si="54" ref="AO63:AO71">AO39/AN39-1</f>
        <v>-0.009017941809210783</v>
      </c>
      <c r="AP63" s="70">
        <f aca="true" t="shared" si="55" ref="AP63:AS71">AP39/AO39-1</f>
        <v>0.04215905805708875</v>
      </c>
      <c r="AQ63" s="70">
        <f t="shared" si="55"/>
        <v>-0.026558399772135033</v>
      </c>
      <c r="AR63" s="70">
        <f t="shared" si="55"/>
        <v>0.13681788118582228</v>
      </c>
      <c r="AS63" s="70">
        <f t="shared" si="55"/>
        <v>-0.06107282522116886</v>
      </c>
      <c r="AT63" s="70">
        <f aca="true" t="shared" si="56" ref="AT63:AV71">AT39/AS39-1</f>
        <v>-0.08338315492426107</v>
      </c>
      <c r="AU63" s="72">
        <f t="shared" si="56"/>
        <v>0.05357637756691269</v>
      </c>
      <c r="AV63" s="72">
        <f t="shared" si="56"/>
        <v>0.15151334989101883</v>
      </c>
      <c r="AW63" s="70">
        <f aca="true" t="shared" si="57" ref="AW63:AW71">AW39/AV39-1</f>
        <v>-1</v>
      </c>
      <c r="AX63" s="70" t="e">
        <f aca="true" t="shared" si="58" ref="AX63:AX71">AX39/AW39-1</f>
        <v>#DIV/0!</v>
      </c>
      <c r="AY63" s="70" t="e">
        <f aca="true" t="shared" si="59" ref="AY63:AY71">AY39/AX39-1</f>
        <v>#DIV/0!</v>
      </c>
      <c r="AZ63" s="70" t="e">
        <f aca="true" t="shared" si="60" ref="AZ63:AZ71">AZ39/AY39-1</f>
        <v>#DIV/0!</v>
      </c>
      <c r="BA63" s="70" t="e">
        <f aca="true" t="shared" si="61" ref="BA63:BA71">BA39/AZ39-1</f>
        <v>#DIV/0!</v>
      </c>
      <c r="BB63" s="70" t="e">
        <f aca="true" t="shared" si="62" ref="BB63:BB71">BB39/BA39-1</f>
        <v>#DIV/0!</v>
      </c>
      <c r="BC63" s="70" t="e">
        <f aca="true" t="shared" si="63" ref="BC63:BC71">BC39/BB39-1</f>
        <v>#DIV/0!</v>
      </c>
      <c r="BD63" s="70" t="e">
        <f aca="true" t="shared" si="64" ref="BD63:BD71">BD39/BC39-1</f>
        <v>#DIV/0!</v>
      </c>
      <c r="BE63" s="70" t="e">
        <f aca="true" t="shared" si="65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41"/>
        <v>-0.010472475205102305</v>
      </c>
      <c r="AC64" s="70">
        <f t="shared" si="42"/>
        <v>-0.022763114353227976</v>
      </c>
      <c r="AD64" s="70">
        <f t="shared" si="43"/>
        <v>-0.004734523723056272</v>
      </c>
      <c r="AE64" s="70">
        <f t="shared" si="44"/>
        <v>0.018927740966008022</v>
      </c>
      <c r="AF64" s="70">
        <f t="shared" si="45"/>
        <v>0.010786937637874416</v>
      </c>
      <c r="AG64" s="70">
        <f t="shared" si="46"/>
        <v>0.023275100435716123</v>
      </c>
      <c r="AH64" s="70">
        <f t="shared" si="47"/>
        <v>0.0030443102338209016</v>
      </c>
      <c r="AI64" s="70">
        <f t="shared" si="48"/>
        <v>-0.05988536363643904</v>
      </c>
      <c r="AJ64" s="70">
        <f t="shared" si="49"/>
        <v>0.017210246276581964</v>
      </c>
      <c r="AK64" s="70">
        <f t="shared" si="50"/>
        <v>0.024851312117769586</v>
      </c>
      <c r="AL64" s="70">
        <f t="shared" si="51"/>
        <v>-0.02881711997385472</v>
      </c>
      <c r="AM64" s="70">
        <f t="shared" si="52"/>
        <v>0.016639882346618062</v>
      </c>
      <c r="AN64" s="70">
        <f t="shared" si="53"/>
        <v>-0.0024681932227611503</v>
      </c>
      <c r="AO64" s="70">
        <f t="shared" si="54"/>
        <v>0.012827643951044632</v>
      </c>
      <c r="AP64" s="70">
        <f t="shared" si="55"/>
        <v>-0.02191386566860376</v>
      </c>
      <c r="AQ64" s="70">
        <f t="shared" si="55"/>
        <v>0.0010977609987641301</v>
      </c>
      <c r="AR64" s="70">
        <f t="shared" si="55"/>
        <v>-0.012618478942782674</v>
      </c>
      <c r="AS64" s="70">
        <f t="shared" si="55"/>
        <v>-0.09569286290571455</v>
      </c>
      <c r="AT64" s="70">
        <f t="shared" si="56"/>
        <v>-0.049220162899133335</v>
      </c>
      <c r="AU64" s="70">
        <f t="shared" si="56"/>
        <v>0.07219373404784823</v>
      </c>
      <c r="AV64" s="70">
        <f t="shared" si="56"/>
        <v>-0.019437376432993925</v>
      </c>
      <c r="AW64" s="70">
        <f t="shared" si="57"/>
        <v>-1</v>
      </c>
      <c r="AX64" s="70" t="e">
        <f t="shared" si="58"/>
        <v>#DIV/0!</v>
      </c>
      <c r="AY64" s="70" t="e">
        <f t="shared" si="59"/>
        <v>#DIV/0!</v>
      </c>
      <c r="AZ64" s="70" t="e">
        <f t="shared" si="60"/>
        <v>#DIV/0!</v>
      </c>
      <c r="BA64" s="70" t="e">
        <f t="shared" si="61"/>
        <v>#DIV/0!</v>
      </c>
      <c r="BB64" s="70" t="e">
        <f t="shared" si="62"/>
        <v>#DIV/0!</v>
      </c>
      <c r="BC64" s="70" t="e">
        <f t="shared" si="63"/>
        <v>#DIV/0!</v>
      </c>
      <c r="BD64" s="70" t="e">
        <f t="shared" si="64"/>
        <v>#DIV/0!</v>
      </c>
      <c r="BE64" s="70" t="e">
        <f t="shared" si="65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41"/>
        <v>0.054076753088209806</v>
      </c>
      <c r="AC65" s="70">
        <f t="shared" si="42"/>
        <v>0.0197463307421073</v>
      </c>
      <c r="AD65" s="70">
        <f t="shared" si="43"/>
        <v>0.02145923240213854</v>
      </c>
      <c r="AE65" s="70">
        <f t="shared" si="44"/>
        <v>0.05158246457558713</v>
      </c>
      <c r="AF65" s="70">
        <f t="shared" si="45"/>
        <v>0.030718433154592883</v>
      </c>
      <c r="AG65" s="70">
        <f t="shared" si="46"/>
        <v>0.022232386435587115</v>
      </c>
      <c r="AH65" s="70">
        <f t="shared" si="47"/>
        <v>0.0077255487892915475</v>
      </c>
      <c r="AI65" s="70">
        <f t="shared" si="48"/>
        <v>-0.0034020833048868937</v>
      </c>
      <c r="AJ65" s="70">
        <f t="shared" si="49"/>
        <v>0.00838969902865827</v>
      </c>
      <c r="AK65" s="70">
        <f t="shared" si="50"/>
        <v>-0.003618160549078042</v>
      </c>
      <c r="AL65" s="70">
        <f t="shared" si="51"/>
        <v>0.007890881336990452</v>
      </c>
      <c r="AM65" s="70">
        <f t="shared" si="52"/>
        <v>-0.021606321284482366</v>
      </c>
      <c r="AN65" s="70">
        <f t="shared" si="53"/>
        <v>-0.009909692116866098</v>
      </c>
      <c r="AO65" s="70">
        <f t="shared" si="54"/>
        <v>-0.0021083424028190967</v>
      </c>
      <c r="AP65" s="70">
        <f t="shared" si="55"/>
        <v>-0.02140997688372881</v>
      </c>
      <c r="AQ65" s="70">
        <f t="shared" si="55"/>
        <v>-0.013672298375073999</v>
      </c>
      <c r="AR65" s="70">
        <f t="shared" si="55"/>
        <v>-0.023812577924196665</v>
      </c>
      <c r="AS65" s="70">
        <f t="shared" si="55"/>
        <v>-0.040918997019684156</v>
      </c>
      <c r="AT65" s="70">
        <f t="shared" si="56"/>
        <v>-0.023370572278094026</v>
      </c>
      <c r="AU65" s="70">
        <f t="shared" si="56"/>
        <v>0.00990273948985676</v>
      </c>
      <c r="AV65" s="70">
        <f t="shared" si="56"/>
        <v>-0.013401560714706773</v>
      </c>
      <c r="AW65" s="70">
        <f t="shared" si="57"/>
        <v>-1</v>
      </c>
      <c r="AX65" s="70" t="e">
        <f t="shared" si="58"/>
        <v>#DIV/0!</v>
      </c>
      <c r="AY65" s="70" t="e">
        <f t="shared" si="59"/>
        <v>#DIV/0!</v>
      </c>
      <c r="AZ65" s="70" t="e">
        <f t="shared" si="60"/>
        <v>#DIV/0!</v>
      </c>
      <c r="BA65" s="70" t="e">
        <f t="shared" si="61"/>
        <v>#DIV/0!</v>
      </c>
      <c r="BB65" s="70" t="e">
        <f t="shared" si="62"/>
        <v>#DIV/0!</v>
      </c>
      <c r="BC65" s="70" t="e">
        <f t="shared" si="63"/>
        <v>#DIV/0!</v>
      </c>
      <c r="BD65" s="70" t="e">
        <f t="shared" si="64"/>
        <v>#DIV/0!</v>
      </c>
      <c r="BE65" s="70" t="e">
        <f t="shared" si="65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41"/>
        <v>-0.03469394522193825</v>
      </c>
      <c r="AC66" s="70">
        <f t="shared" si="42"/>
        <v>0.017105749635587753</v>
      </c>
      <c r="AD66" s="70">
        <f t="shared" si="43"/>
        <v>0.05423866792826049</v>
      </c>
      <c r="AE66" s="70">
        <f t="shared" si="44"/>
        <v>-0.012689520770184926</v>
      </c>
      <c r="AF66" s="70">
        <f t="shared" si="45"/>
        <v>0.09179870507607912</v>
      </c>
      <c r="AG66" s="70">
        <f t="shared" si="46"/>
        <v>-0.025586454320329688</v>
      </c>
      <c r="AH66" s="70">
        <f t="shared" si="47"/>
        <v>-0.025591670119087473</v>
      </c>
      <c r="AI66" s="70">
        <f t="shared" si="48"/>
        <v>0.05570096493787835</v>
      </c>
      <c r="AJ66" s="70">
        <f t="shared" si="49"/>
        <v>0.07541451630965468</v>
      </c>
      <c r="AK66" s="70">
        <f t="shared" si="50"/>
        <v>0.009052572609091536</v>
      </c>
      <c r="AL66" s="70">
        <f t="shared" si="51"/>
        <v>0.07038238205422043</v>
      </c>
      <c r="AM66" s="70">
        <f t="shared" si="52"/>
        <v>0.048695355471992</v>
      </c>
      <c r="AN66" s="70">
        <f t="shared" si="53"/>
        <v>-0.018478948358494285</v>
      </c>
      <c r="AO66" s="70">
        <f t="shared" si="54"/>
        <v>0.0015514824835476393</v>
      </c>
      <c r="AP66" s="70">
        <f t="shared" si="55"/>
        <v>-0.011336022125637224</v>
      </c>
      <c r="AQ66" s="70">
        <f t="shared" si="55"/>
        <v>0.0016189533927435384</v>
      </c>
      <c r="AR66" s="70">
        <f t="shared" si="55"/>
        <v>-0.07330826175855254</v>
      </c>
      <c r="AS66" s="70">
        <f t="shared" si="55"/>
        <v>-0.038689593409588996</v>
      </c>
      <c r="AT66" s="70">
        <f t="shared" si="56"/>
        <v>-0.055418397715512935</v>
      </c>
      <c r="AU66" s="70">
        <f t="shared" si="56"/>
        <v>-0.009176154951205495</v>
      </c>
      <c r="AV66" s="70">
        <f t="shared" si="56"/>
        <v>0.007478488414986995</v>
      </c>
      <c r="AW66" s="70">
        <f t="shared" si="57"/>
        <v>-1</v>
      </c>
      <c r="AX66" s="70" t="e">
        <f t="shared" si="58"/>
        <v>#DIV/0!</v>
      </c>
      <c r="AY66" s="70" t="e">
        <f t="shared" si="59"/>
        <v>#DIV/0!</v>
      </c>
      <c r="AZ66" s="70" t="e">
        <f t="shared" si="60"/>
        <v>#DIV/0!</v>
      </c>
      <c r="BA66" s="70" t="e">
        <f t="shared" si="61"/>
        <v>#DIV/0!</v>
      </c>
      <c r="BB66" s="70" t="e">
        <f t="shared" si="62"/>
        <v>#DIV/0!</v>
      </c>
      <c r="BC66" s="70" t="e">
        <f t="shared" si="63"/>
        <v>#DIV/0!</v>
      </c>
      <c r="BD66" s="70" t="e">
        <f t="shared" si="64"/>
        <v>#DIV/0!</v>
      </c>
      <c r="BE66" s="70" t="e">
        <f t="shared" si="65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41"/>
        <v>0.00905223216294293</v>
      </c>
      <c r="AC67" s="70">
        <f t="shared" si="42"/>
        <v>0.05864999125116355</v>
      </c>
      <c r="AD67" s="70">
        <f t="shared" si="43"/>
        <v>0.07271388143850777</v>
      </c>
      <c r="AE67" s="70">
        <f t="shared" si="44"/>
        <v>-0.05003030537480657</v>
      </c>
      <c r="AF67" s="70">
        <f t="shared" si="45"/>
        <v>0.07509544685945513</v>
      </c>
      <c r="AG67" s="70">
        <f t="shared" si="46"/>
        <v>-0.003365105932009893</v>
      </c>
      <c r="AH67" s="70">
        <f t="shared" si="47"/>
        <v>-0.016883056868275625</v>
      </c>
      <c r="AI67" s="70">
        <f t="shared" si="48"/>
        <v>-0.006181504979259844</v>
      </c>
      <c r="AJ67" s="70">
        <f t="shared" si="49"/>
        <v>0.030171737367929552</v>
      </c>
      <c r="AK67" s="70">
        <f t="shared" si="50"/>
        <v>0.0365292768319625</v>
      </c>
      <c r="AL67" s="70">
        <f t="shared" si="51"/>
        <v>-0.04913342015116151</v>
      </c>
      <c r="AM67" s="70">
        <f t="shared" si="52"/>
        <v>0.0387898524146737</v>
      </c>
      <c r="AN67" s="70">
        <f t="shared" si="53"/>
        <v>-0.044486931738577096</v>
      </c>
      <c r="AO67" s="70">
        <f t="shared" si="54"/>
        <v>-0.01128859589343223</v>
      </c>
      <c r="AP67" s="70">
        <f t="shared" si="55"/>
        <v>0.05025678517952503</v>
      </c>
      <c r="AQ67" s="70">
        <f t="shared" si="55"/>
        <v>-0.06091219786971147</v>
      </c>
      <c r="AR67" s="70">
        <f t="shared" si="55"/>
        <v>-0.013796264637546574</v>
      </c>
      <c r="AS67" s="70">
        <f t="shared" si="55"/>
        <v>-0.05699447759041043</v>
      </c>
      <c r="AT67" s="70">
        <f t="shared" si="56"/>
        <v>-0.02086652379394094</v>
      </c>
      <c r="AU67" s="70">
        <f t="shared" si="56"/>
        <v>0.05679100873270748</v>
      </c>
      <c r="AV67" s="70">
        <f t="shared" si="56"/>
        <v>-0.03829156809816869</v>
      </c>
      <c r="AW67" s="70">
        <f t="shared" si="57"/>
        <v>-1</v>
      </c>
      <c r="AX67" s="70" t="e">
        <f t="shared" si="58"/>
        <v>#DIV/0!</v>
      </c>
      <c r="AY67" s="70" t="e">
        <f t="shared" si="59"/>
        <v>#DIV/0!</v>
      </c>
      <c r="AZ67" s="70" t="e">
        <f t="shared" si="60"/>
        <v>#DIV/0!</v>
      </c>
      <c r="BA67" s="70" t="e">
        <f t="shared" si="61"/>
        <v>#DIV/0!</v>
      </c>
      <c r="BB67" s="70" t="e">
        <f t="shared" si="62"/>
        <v>#DIV/0!</v>
      </c>
      <c r="BC67" s="70" t="e">
        <f t="shared" si="63"/>
        <v>#DIV/0!</v>
      </c>
      <c r="BD67" s="70" t="e">
        <f t="shared" si="64"/>
        <v>#DIV/0!</v>
      </c>
      <c r="BE67" s="70" t="e">
        <f t="shared" si="65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41"/>
        <v>0.018248507950171966</v>
      </c>
      <c r="AC68" s="70">
        <f t="shared" si="42"/>
        <v>-1.927850876470849E-05</v>
      </c>
      <c r="AD68" s="70">
        <f t="shared" si="43"/>
        <v>-0.01748497412143446</v>
      </c>
      <c r="AE68" s="70">
        <f t="shared" si="44"/>
        <v>0.020518755247843856</v>
      </c>
      <c r="AF68" s="70">
        <f t="shared" si="45"/>
        <v>0.002426719663409127</v>
      </c>
      <c r="AG68" s="70">
        <f t="shared" si="46"/>
        <v>0.005833819117988526</v>
      </c>
      <c r="AH68" s="70">
        <f t="shared" si="47"/>
        <v>-0.043310380644612456</v>
      </c>
      <c r="AI68" s="70">
        <f t="shared" si="48"/>
        <v>-0.09568380340902094</v>
      </c>
      <c r="AJ68" s="70">
        <f t="shared" si="49"/>
        <v>0.0004452677120216908</v>
      </c>
      <c r="AK68" s="70">
        <f t="shared" si="50"/>
        <v>0.010915082626638428</v>
      </c>
      <c r="AL68" s="70">
        <f t="shared" si="51"/>
        <v>-0.022688465799993618</v>
      </c>
      <c r="AM68" s="70">
        <f t="shared" si="52"/>
        <v>-0.05319250132985165</v>
      </c>
      <c r="AN68" s="70">
        <f t="shared" si="53"/>
        <v>-0.016508566264959</v>
      </c>
      <c r="AO68" s="70">
        <f t="shared" si="54"/>
        <v>-0.0034149880386495912</v>
      </c>
      <c r="AP68" s="70">
        <f t="shared" si="55"/>
        <v>0.021894939967637805</v>
      </c>
      <c r="AQ68" s="70">
        <f t="shared" si="55"/>
        <v>0.0014113786385248073</v>
      </c>
      <c r="AR68" s="70">
        <f t="shared" si="55"/>
        <v>-0.015113765858091766</v>
      </c>
      <c r="AS68" s="70">
        <f t="shared" si="55"/>
        <v>-0.07309699393132552</v>
      </c>
      <c r="AT68" s="70">
        <f t="shared" si="56"/>
        <v>-0.11870661983450226</v>
      </c>
      <c r="AU68" s="70">
        <f t="shared" si="56"/>
        <v>0.02204502990137569</v>
      </c>
      <c r="AV68" s="70">
        <f t="shared" si="56"/>
        <v>0.003583660999201488</v>
      </c>
      <c r="AW68" s="70">
        <f t="shared" si="57"/>
        <v>-1</v>
      </c>
      <c r="AX68" s="70" t="e">
        <f t="shared" si="58"/>
        <v>#DIV/0!</v>
      </c>
      <c r="AY68" s="70" t="e">
        <f t="shared" si="59"/>
        <v>#DIV/0!</v>
      </c>
      <c r="AZ68" s="70" t="e">
        <f t="shared" si="60"/>
        <v>#DIV/0!</v>
      </c>
      <c r="BA68" s="70" t="e">
        <f t="shared" si="61"/>
        <v>#DIV/0!</v>
      </c>
      <c r="BB68" s="70" t="e">
        <f t="shared" si="62"/>
        <v>#DIV/0!</v>
      </c>
      <c r="BC68" s="70" t="e">
        <f t="shared" si="63"/>
        <v>#DIV/0!</v>
      </c>
      <c r="BD68" s="70" t="e">
        <f t="shared" si="64"/>
        <v>#DIV/0!</v>
      </c>
      <c r="BE68" s="70" t="e">
        <f t="shared" si="65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41"/>
        <v>0.014764890350999593</v>
      </c>
      <c r="AC69" s="70">
        <f t="shared" si="42"/>
        <v>0.06255207797845164</v>
      </c>
      <c r="AD69" s="70">
        <f t="shared" si="43"/>
        <v>-0.020331499088669158</v>
      </c>
      <c r="AE69" s="70">
        <f t="shared" si="44"/>
        <v>0.13516840977027478</v>
      </c>
      <c r="AF69" s="70">
        <f t="shared" si="45"/>
        <v>0.021105835740144574</v>
      </c>
      <c r="AG69" s="70">
        <f t="shared" si="46"/>
        <v>0.025888671841591382</v>
      </c>
      <c r="AH69" s="70">
        <f t="shared" si="47"/>
        <v>0.04828981531854182</v>
      </c>
      <c r="AI69" s="70">
        <f t="shared" si="48"/>
        <v>0.012703461266103888</v>
      </c>
      <c r="AJ69" s="70">
        <f t="shared" si="49"/>
        <v>0.0023762658867556574</v>
      </c>
      <c r="AK69" s="70">
        <f t="shared" si="50"/>
        <v>0.03794708059070562</v>
      </c>
      <c r="AL69" s="70">
        <f t="shared" si="51"/>
        <v>-0.007242417045107974</v>
      </c>
      <c r="AM69" s="70">
        <f t="shared" si="52"/>
        <v>0.007851694962515365</v>
      </c>
      <c r="AN69" s="70">
        <f t="shared" si="53"/>
        <v>0.023881603756798153</v>
      </c>
      <c r="AO69" s="70">
        <f t="shared" si="54"/>
        <v>-0.02531629877140007</v>
      </c>
      <c r="AP69" s="70">
        <f t="shared" si="55"/>
        <v>-0.031877800559108826</v>
      </c>
      <c r="AQ69" s="70">
        <f t="shared" si="55"/>
        <v>-0.060453840321291974</v>
      </c>
      <c r="AR69" s="70">
        <f t="shared" si="55"/>
        <v>0.021688599320918822</v>
      </c>
      <c r="AS69" s="70">
        <f t="shared" si="55"/>
        <v>0.019771565334209207</v>
      </c>
      <c r="AT69" s="70">
        <f t="shared" si="56"/>
        <v>-0.12426997958280928</v>
      </c>
      <c r="AU69" s="70">
        <f t="shared" si="56"/>
        <v>0.0894605303764191</v>
      </c>
      <c r="AV69" s="70">
        <f t="shared" si="56"/>
        <v>0.0024370848463268757</v>
      </c>
      <c r="AW69" s="70">
        <f t="shared" si="57"/>
        <v>-1</v>
      </c>
      <c r="AX69" s="70" t="e">
        <f t="shared" si="58"/>
        <v>#DIV/0!</v>
      </c>
      <c r="AY69" s="70" t="e">
        <f t="shared" si="59"/>
        <v>#DIV/0!</v>
      </c>
      <c r="AZ69" s="70" t="e">
        <f t="shared" si="60"/>
        <v>#DIV/0!</v>
      </c>
      <c r="BA69" s="70" t="e">
        <f t="shared" si="61"/>
        <v>#DIV/0!</v>
      </c>
      <c r="BB69" s="70" t="e">
        <f t="shared" si="62"/>
        <v>#DIV/0!</v>
      </c>
      <c r="BC69" s="70" t="e">
        <f t="shared" si="63"/>
        <v>#DIV/0!</v>
      </c>
      <c r="BD69" s="70" t="e">
        <f t="shared" si="64"/>
        <v>#DIV/0!</v>
      </c>
      <c r="BE69" s="70" t="e">
        <f t="shared" si="65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41"/>
        <v>0.4654616072000939</v>
      </c>
      <c r="AC70" s="71">
        <f t="shared" si="42"/>
        <v>0.06111054988695619</v>
      </c>
      <c r="AD70" s="71">
        <f t="shared" si="43"/>
        <v>-0.06558954790148375</v>
      </c>
      <c r="AE70" s="71">
        <f t="shared" si="44"/>
        <v>-0.038808462468982174</v>
      </c>
      <c r="AF70" s="71">
        <f t="shared" si="45"/>
        <v>-0.004431749225660697</v>
      </c>
      <c r="AG70" s="71">
        <f t="shared" si="46"/>
        <v>-0.03052621537120148</v>
      </c>
      <c r="AH70" s="71">
        <f t="shared" si="47"/>
        <v>-0.0282431516377053</v>
      </c>
      <c r="AI70" s="71">
        <f t="shared" si="48"/>
        <v>-0.10932087938223511</v>
      </c>
      <c r="AJ70" s="71">
        <f t="shared" si="49"/>
        <v>-0.10931774677423278</v>
      </c>
      <c r="AK70" s="71">
        <f t="shared" si="50"/>
        <v>-0.05335527045028876</v>
      </c>
      <c r="AL70" s="71">
        <f t="shared" si="51"/>
        <v>-0.09970280178871038</v>
      </c>
      <c r="AM70" s="71">
        <f t="shared" si="52"/>
        <v>-0.046219203563227396</v>
      </c>
      <c r="AN70" s="71">
        <f t="shared" si="53"/>
        <v>0.11457928371338055</v>
      </c>
      <c r="AO70" s="71">
        <f t="shared" si="54"/>
        <v>0.014887938424975156</v>
      </c>
      <c r="AP70" s="71">
        <f t="shared" si="55"/>
        <v>0.0744344497552416</v>
      </c>
      <c r="AQ70" s="71">
        <f t="shared" si="55"/>
        <v>-0.04548006381182257</v>
      </c>
      <c r="AR70" s="71">
        <f t="shared" si="55"/>
        <v>0.045585772367064514</v>
      </c>
      <c r="AS70" s="71">
        <f t="shared" si="55"/>
        <v>0.00860135129931483</v>
      </c>
      <c r="AT70" s="71">
        <f t="shared" si="56"/>
        <v>-0.071343278510543</v>
      </c>
      <c r="AU70" s="71">
        <f t="shared" si="56"/>
        <v>-0.0571788867562375</v>
      </c>
      <c r="AV70" s="71">
        <f t="shared" si="56"/>
        <v>-0.018531637793747002</v>
      </c>
      <c r="AW70" s="71">
        <f t="shared" si="57"/>
        <v>-1</v>
      </c>
      <c r="AX70" s="71" t="e">
        <f t="shared" si="58"/>
        <v>#DIV/0!</v>
      </c>
      <c r="AY70" s="71" t="e">
        <f t="shared" si="59"/>
        <v>#DIV/0!</v>
      </c>
      <c r="AZ70" s="71" t="e">
        <f t="shared" si="60"/>
        <v>#DIV/0!</v>
      </c>
      <c r="BA70" s="71" t="e">
        <f t="shared" si="61"/>
        <v>#DIV/0!</v>
      </c>
      <c r="BB70" s="71" t="e">
        <f t="shared" si="62"/>
        <v>#DIV/0!</v>
      </c>
      <c r="BC70" s="71" t="e">
        <f t="shared" si="63"/>
        <v>#DIV/0!</v>
      </c>
      <c r="BD70" s="71" t="e">
        <f t="shared" si="64"/>
        <v>#DIV/0!</v>
      </c>
      <c r="BE70" s="71" t="e">
        <f t="shared" si="65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41"/>
        <v>0.007817325557911703</v>
      </c>
      <c r="AC71" s="72">
        <f t="shared" si="42"/>
        <v>0.00735629482103306</v>
      </c>
      <c r="AD71" s="72">
        <f t="shared" si="43"/>
        <v>-0.006628762403953381</v>
      </c>
      <c r="AE71" s="72">
        <f t="shared" si="44"/>
        <v>0.051934371608964636</v>
      </c>
      <c r="AF71" s="72">
        <f t="shared" si="45"/>
        <v>0.01075745437526976</v>
      </c>
      <c r="AG71" s="72">
        <f t="shared" si="46"/>
        <v>0.010552629444002593</v>
      </c>
      <c r="AH71" s="72">
        <f t="shared" si="47"/>
        <v>-0.004112836402352049</v>
      </c>
      <c r="AI71" s="72">
        <f t="shared" si="48"/>
        <v>-0.028899602123121038</v>
      </c>
      <c r="AJ71" s="72">
        <f t="shared" si="49"/>
        <v>0.02922235947104701</v>
      </c>
      <c r="AK71" s="72">
        <f t="shared" si="50"/>
        <v>0.016800497501987977</v>
      </c>
      <c r="AL71" s="72">
        <f t="shared" si="51"/>
        <v>-0.01209297237372886</v>
      </c>
      <c r="AM71" s="72">
        <f t="shared" si="52"/>
        <v>0.029994434154205996</v>
      </c>
      <c r="AN71" s="72">
        <f t="shared" si="53"/>
        <v>0.004016079592430666</v>
      </c>
      <c r="AO71" s="72">
        <f t="shared" si="54"/>
        <v>-0.0004820643496364907</v>
      </c>
      <c r="AP71" s="72">
        <f t="shared" si="55"/>
        <v>0.0033268060359963325</v>
      </c>
      <c r="AQ71" s="72">
        <f t="shared" si="55"/>
        <v>-0.014962020206765736</v>
      </c>
      <c r="AR71" s="72">
        <f t="shared" si="55"/>
        <v>0.02631266023647738</v>
      </c>
      <c r="AS71" s="72">
        <f t="shared" si="55"/>
        <v>-0.06410484811682182</v>
      </c>
      <c r="AT71" s="72">
        <f t="shared" si="56"/>
        <v>-0.05953879199959411</v>
      </c>
      <c r="AU71" s="72">
        <f t="shared" si="56"/>
        <v>0.04502517307141085</v>
      </c>
      <c r="AV71" s="72">
        <f t="shared" si="56"/>
        <v>0.041358533229180816</v>
      </c>
      <c r="AW71" s="72">
        <f t="shared" si="57"/>
        <v>-1</v>
      </c>
      <c r="AX71" s="72" t="e">
        <f t="shared" si="58"/>
        <v>#DIV/0!</v>
      </c>
      <c r="AY71" s="72" t="e">
        <f t="shared" si="59"/>
        <v>#DIV/0!</v>
      </c>
      <c r="AZ71" s="72" t="e">
        <f t="shared" si="60"/>
        <v>#DIV/0!</v>
      </c>
      <c r="BA71" s="72" t="e">
        <f t="shared" si="61"/>
        <v>#DIV/0!</v>
      </c>
      <c r="BB71" s="72" t="e">
        <f t="shared" si="62"/>
        <v>#DIV/0!</v>
      </c>
      <c r="BC71" s="72" t="e">
        <f t="shared" si="63"/>
        <v>#DIV/0!</v>
      </c>
      <c r="BD71" s="72" t="e">
        <f t="shared" si="64"/>
        <v>#DIV/0!</v>
      </c>
      <c r="BE71" s="72" t="e">
        <f t="shared" si="65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BI19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J63" sqref="BJ63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8" width="12.625" style="1" customWidth="1"/>
    <col min="49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12" t="s">
        <v>207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>AO3+1</f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 t="shared" si="0"/>
        <v>#VALUE!</v>
      </c>
      <c r="AX3" s="328" t="e">
        <f t="shared" si="0"/>
        <v>#VALUE!</v>
      </c>
      <c r="AY3" s="328" t="e">
        <f t="shared" si="0"/>
        <v>#VALUE!</v>
      </c>
      <c r="AZ3" s="328" t="e">
        <f t="shared" si="0"/>
        <v>#VALUE!</v>
      </c>
      <c r="BA3" s="328" t="e">
        <f t="shared" si="0"/>
        <v>#VALUE!</v>
      </c>
      <c r="BB3" s="328" t="e">
        <f t="shared" si="0"/>
        <v>#VALUE!</v>
      </c>
      <c r="BC3" s="328" t="e">
        <f t="shared" si="0"/>
        <v>#VALUE!</v>
      </c>
      <c r="BD3" s="328" t="e">
        <f t="shared" si="0"/>
        <v>#VALUE!</v>
      </c>
      <c r="BE3" s="328" t="e">
        <f t="shared" si="0"/>
        <v>#VALUE!</v>
      </c>
      <c r="BF3" s="329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4">
        <f aca="true" t="shared" si="1" ref="Z4:AS4">SUM(Z5,Z6,Z15,Z20)</f>
        <v>1059075.8665464695</v>
      </c>
      <c r="AA4" s="294">
        <f t="shared" si="1"/>
        <v>1059143.7363701062</v>
      </c>
      <c r="AB4" s="294">
        <f t="shared" si="1"/>
        <v>1066628.0507543078</v>
      </c>
      <c r="AC4" s="294">
        <f t="shared" si="1"/>
        <v>1073684.899100891</v>
      </c>
      <c r="AD4" s="294">
        <f t="shared" si="1"/>
        <v>1067559.8252931123</v>
      </c>
      <c r="AE4" s="294">
        <f t="shared" si="1"/>
        <v>1122949.9094915593</v>
      </c>
      <c r="AF4" s="294">
        <f t="shared" si="1"/>
        <v>1135266.518929467</v>
      </c>
      <c r="AG4" s="294">
        <f t="shared" si="1"/>
        <v>1147123.4612483406</v>
      </c>
      <c r="AH4" s="294">
        <f t="shared" si="1"/>
        <v>1143371.5691941038</v>
      </c>
      <c r="AI4" s="294">
        <f t="shared" si="1"/>
        <v>1113064.652002945</v>
      </c>
      <c r="AJ4" s="294">
        <f t="shared" si="1"/>
        <v>1147923.4663119405</v>
      </c>
      <c r="AK4" s="294">
        <f t="shared" si="1"/>
        <v>1166901.9480878308</v>
      </c>
      <c r="AL4" s="294">
        <f t="shared" si="1"/>
        <v>1153217.1679898398</v>
      </c>
      <c r="AM4" s="294">
        <f t="shared" si="1"/>
        <v>1192871.9771158365</v>
      </c>
      <c r="AN4" s="294">
        <f t="shared" si="1"/>
        <v>1198075.5396492006</v>
      </c>
      <c r="AO4" s="294">
        <f t="shared" si="1"/>
        <v>1198420.9607322954</v>
      </c>
      <c r="AP4" s="294">
        <f t="shared" si="1"/>
        <v>1202573.2133610537</v>
      </c>
      <c r="AQ4" s="294">
        <f t="shared" si="1"/>
        <v>1185109.490361936</v>
      </c>
      <c r="AR4" s="294">
        <f t="shared" si="1"/>
        <v>1218496.3941006502</v>
      </c>
      <c r="AS4" s="294">
        <f t="shared" si="1"/>
        <v>1138441.4072506449</v>
      </c>
      <c r="AT4" s="294">
        <f>SUM(AT5,AT6,AT15,AT20)</f>
        <v>1075243.2071490374</v>
      </c>
      <c r="AU4" s="294">
        <f>SUM(AU5,AU6,AU15,AU20)</f>
        <v>1123457.9997883313</v>
      </c>
      <c r="AV4" s="294">
        <f>SUM(AV5,AV6,AV15,AV20)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1"/>
    </row>
    <row r="5" spans="23:59" ht="14.25">
      <c r="W5" s="124"/>
      <c r="X5" s="88" t="s">
        <v>39</v>
      </c>
      <c r="Y5" s="90"/>
      <c r="Z5" s="275">
        <v>67857.73000644721</v>
      </c>
      <c r="AA5" s="275">
        <v>67833.95308720844</v>
      </c>
      <c r="AB5" s="275">
        <v>68776.8917375803</v>
      </c>
      <c r="AC5" s="275">
        <v>68979.31439545099</v>
      </c>
      <c r="AD5" s="275">
        <v>67258.61149697169</v>
      </c>
      <c r="AE5" s="275">
        <v>74262.90743069025</v>
      </c>
      <c r="AF5" s="275">
        <v>73301.23591277585</v>
      </c>
      <c r="AG5" s="275">
        <v>71674.07233612612</v>
      </c>
      <c r="AH5" s="275">
        <v>72270.06287011132</v>
      </c>
      <c r="AI5" s="275">
        <v>73146.06899236783</v>
      </c>
      <c r="AJ5" s="275">
        <v>72093.99005527748</v>
      </c>
      <c r="AK5" s="275">
        <v>70766.46210211515</v>
      </c>
      <c r="AL5" s="275">
        <v>68937.5029119458</v>
      </c>
      <c r="AM5" s="275">
        <v>76612.63620822201</v>
      </c>
      <c r="AN5" s="275">
        <v>73792.82766049216</v>
      </c>
      <c r="AO5" s="275">
        <v>73888.81123102852</v>
      </c>
      <c r="AP5" s="275">
        <v>79322.76095961058</v>
      </c>
      <c r="AQ5" s="275">
        <v>76958.55038510426</v>
      </c>
      <c r="AR5" s="275">
        <v>82922.92468920792</v>
      </c>
      <c r="AS5" s="275">
        <v>79095.5689027349</v>
      </c>
      <c r="AT5" s="275">
        <v>80024.10060969775</v>
      </c>
      <c r="AU5" s="275">
        <v>81137.484022666</v>
      </c>
      <c r="AV5" s="275">
        <v>86073.45254503353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2">
        <f>SUM(Z7:Z14)</f>
        <v>482111.7640299221</v>
      </c>
      <c r="AA6" s="282">
        <f aca="true" t="shared" si="2" ref="AA6:AR6">SUM(AA7:AA14)</f>
        <v>482168.9144645741</v>
      </c>
      <c r="AB6" s="282">
        <f t="shared" si="2"/>
        <v>476070.85077485745</v>
      </c>
      <c r="AC6" s="282">
        <f t="shared" si="2"/>
        <v>466385.68607030145</v>
      </c>
      <c r="AD6" s="282">
        <f t="shared" si="2"/>
        <v>455232.55849896</v>
      </c>
      <c r="AE6" s="282">
        <f t="shared" si="2"/>
        <v>472644.07929760154</v>
      </c>
      <c r="AF6" s="282">
        <f t="shared" si="2"/>
        <v>471149.0404211583</v>
      </c>
      <c r="AG6" s="282">
        <f t="shared" si="2"/>
        <v>479958.93113300094</v>
      </c>
      <c r="AH6" s="282">
        <f t="shared" si="2"/>
        <v>480442.39260556723</v>
      </c>
      <c r="AI6" s="282">
        <f t="shared" si="2"/>
        <v>444864.56003160507</v>
      </c>
      <c r="AJ6" s="282">
        <f t="shared" si="2"/>
        <v>456452.3190695422</v>
      </c>
      <c r="AK6" s="282">
        <f t="shared" si="2"/>
        <v>467195.5733743612</v>
      </c>
      <c r="AL6" s="282">
        <f t="shared" si="2"/>
        <v>449633.20365291135</v>
      </c>
      <c r="AM6" s="282">
        <f t="shared" si="2"/>
        <v>461164.54735925107</v>
      </c>
      <c r="AN6" s="282">
        <f t="shared" si="2"/>
        <v>465025.5108832395</v>
      </c>
      <c r="AO6" s="282">
        <f t="shared" si="2"/>
        <v>465316.40194060415</v>
      </c>
      <c r="AP6" s="282">
        <f t="shared" si="2"/>
        <v>459266.9024473106</v>
      </c>
      <c r="AQ6" s="282">
        <f t="shared" si="2"/>
        <v>456983.78609931655</v>
      </c>
      <c r="AR6" s="282">
        <f t="shared" si="2"/>
        <v>467463.69281228085</v>
      </c>
      <c r="AS6" s="282">
        <f>SUM(AS7:AS14)</f>
        <v>418990.58733515727</v>
      </c>
      <c r="AT6" s="282">
        <f>SUM(AT7:AT14)</f>
        <v>388090.8449328336</v>
      </c>
      <c r="AU6" s="282">
        <f>SUM(AU7:AU14)</f>
        <v>421392.26114916336</v>
      </c>
      <c r="AV6" s="282">
        <f>SUM(AV7:AV14)</f>
        <v>420349.3668642501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136</v>
      </c>
      <c r="Z7" s="277">
        <v>38539.82526031857</v>
      </c>
      <c r="AA7" s="277">
        <v>38556.428334305994</v>
      </c>
      <c r="AB7" s="277">
        <v>40562.42727289736</v>
      </c>
      <c r="AC7" s="277">
        <v>40911.63801243888</v>
      </c>
      <c r="AD7" s="277">
        <v>40259.244857226586</v>
      </c>
      <c r="AE7" s="277">
        <v>39845.67937733074</v>
      </c>
      <c r="AF7" s="277">
        <v>38598.517939862504</v>
      </c>
      <c r="AG7" s="277">
        <v>39492.191742252166</v>
      </c>
      <c r="AH7" s="277">
        <v>38158.82798137455</v>
      </c>
      <c r="AI7" s="277">
        <v>36424.424853156655</v>
      </c>
      <c r="AJ7" s="277">
        <v>35306.10155989395</v>
      </c>
      <c r="AK7" s="277">
        <v>32706.349387599214</v>
      </c>
      <c r="AL7" s="277">
        <v>31651.250621602336</v>
      </c>
      <c r="AM7" s="277">
        <v>31114.151307738946</v>
      </c>
      <c r="AN7" s="277">
        <v>30041.243685219633</v>
      </c>
      <c r="AO7" s="277">
        <v>29890.38145419416</v>
      </c>
      <c r="AP7" s="277">
        <v>28994.14798916907</v>
      </c>
      <c r="AQ7" s="277">
        <v>27271.871946429852</v>
      </c>
      <c r="AR7" s="277">
        <v>25962.024119347552</v>
      </c>
      <c r="AS7" s="277">
        <v>23252.992973905926</v>
      </c>
      <c r="AT7" s="277">
        <v>22853.29694765964</v>
      </c>
      <c r="AU7" s="277">
        <v>23127.015003989203</v>
      </c>
      <c r="AV7" s="277">
        <v>23658.813333238475</v>
      </c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77">
        <v>30022.75118162293</v>
      </c>
      <c r="AA8" s="277">
        <v>30023.216832440856</v>
      </c>
      <c r="AB8" s="277">
        <v>29896.57447029136</v>
      </c>
      <c r="AC8" s="277">
        <v>29305.24883366104</v>
      </c>
      <c r="AD8" s="277">
        <v>29243.943099132084</v>
      </c>
      <c r="AE8" s="277">
        <v>30535.18041588045</v>
      </c>
      <c r="AF8" s="277">
        <v>31678.463592073953</v>
      </c>
      <c r="AG8" s="277">
        <v>31844.579244628367</v>
      </c>
      <c r="AH8" s="277">
        <v>31640.662345178083</v>
      </c>
      <c r="AI8" s="277">
        <v>30035.282766827073</v>
      </c>
      <c r="AJ8" s="277">
        <v>30639.733582439898</v>
      </c>
      <c r="AK8" s="277">
        <v>31304.61787921608</v>
      </c>
      <c r="AL8" s="277">
        <v>30489.170689950573</v>
      </c>
      <c r="AM8" s="277">
        <v>30292.829867603345</v>
      </c>
      <c r="AN8" s="277">
        <v>29961.557240804977</v>
      </c>
      <c r="AO8" s="277">
        <v>29413.09664352113</v>
      </c>
      <c r="AP8" s="277">
        <v>27947.47076198976</v>
      </c>
      <c r="AQ8" s="277">
        <v>26502.892668927587</v>
      </c>
      <c r="AR8" s="277">
        <v>26466.737926881193</v>
      </c>
      <c r="AS8" s="277">
        <v>24171.882139739253</v>
      </c>
      <c r="AT8" s="277">
        <v>21944.84336154633</v>
      </c>
      <c r="AU8" s="277">
        <v>21282.063668855903</v>
      </c>
      <c r="AV8" s="277">
        <v>21879.831499609594</v>
      </c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77">
        <v>60570.73438429285</v>
      </c>
      <c r="AA9" s="277">
        <v>60571.71296775696</v>
      </c>
      <c r="AB9" s="277">
        <v>63483.83081074628</v>
      </c>
      <c r="AC9" s="277">
        <v>64082.70165032526</v>
      </c>
      <c r="AD9" s="277">
        <v>65417.613510632866</v>
      </c>
      <c r="AE9" s="277">
        <v>69055.98472652875</v>
      </c>
      <c r="AF9" s="277">
        <v>69983.1268924512</v>
      </c>
      <c r="AG9" s="277">
        <v>71190.76040919965</v>
      </c>
      <c r="AH9" s="277">
        <v>71971.75857007795</v>
      </c>
      <c r="AI9" s="277">
        <v>56115.36903790952</v>
      </c>
      <c r="AJ9" s="277">
        <v>59222.447846255985</v>
      </c>
      <c r="AK9" s="277">
        <v>60973.518319798066</v>
      </c>
      <c r="AL9" s="277">
        <v>57991.87511570463</v>
      </c>
      <c r="AM9" s="277">
        <v>58228.872851090404</v>
      </c>
      <c r="AN9" s="277">
        <v>57323.76369753453</v>
      </c>
      <c r="AO9" s="277">
        <v>57586.6994131669</v>
      </c>
      <c r="AP9" s="277">
        <v>56973.850955257716</v>
      </c>
      <c r="AQ9" s="277">
        <v>57962.84003835956</v>
      </c>
      <c r="AR9" s="277">
        <v>60149.015499476685</v>
      </c>
      <c r="AS9" s="277">
        <v>53771.166354133704</v>
      </c>
      <c r="AT9" s="277">
        <v>51503.309142336504</v>
      </c>
      <c r="AU9" s="277">
        <v>52437.68342797513</v>
      </c>
      <c r="AV9" s="277">
        <v>52864.1940448689</v>
      </c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77">
        <v>43718.25453533312</v>
      </c>
      <c r="AA10" s="277">
        <v>43718.737570774334</v>
      </c>
      <c r="AB10" s="277">
        <v>44715.847687838206</v>
      </c>
      <c r="AC10" s="277">
        <v>44789.60518686853</v>
      </c>
      <c r="AD10" s="277">
        <v>45098.174511572965</v>
      </c>
      <c r="AE10" s="277">
        <v>46222.306950531085</v>
      </c>
      <c r="AF10" s="277">
        <v>46358.28253724126</v>
      </c>
      <c r="AG10" s="277">
        <v>46530.8455729252</v>
      </c>
      <c r="AH10" s="277">
        <v>45688.37590608589</v>
      </c>
      <c r="AI10" s="277">
        <v>36932.93075060437</v>
      </c>
      <c r="AJ10" s="277">
        <v>37527.64765946874</v>
      </c>
      <c r="AK10" s="277">
        <v>38929.02743984091</v>
      </c>
      <c r="AL10" s="277">
        <v>37259.861855242794</v>
      </c>
      <c r="AM10" s="277">
        <v>36883.9326552988</v>
      </c>
      <c r="AN10" s="277">
        <v>38395.85934979286</v>
      </c>
      <c r="AO10" s="277">
        <v>36187.1772002496</v>
      </c>
      <c r="AP10" s="277">
        <v>35602.53109515876</v>
      </c>
      <c r="AQ10" s="277">
        <v>35773.06836104325</v>
      </c>
      <c r="AR10" s="277">
        <v>35980.89454236577</v>
      </c>
      <c r="AS10" s="277">
        <v>34058.46408804962</v>
      </c>
      <c r="AT10" s="277">
        <v>31487.824302753328</v>
      </c>
      <c r="AU10" s="277">
        <v>31786.987220845192</v>
      </c>
      <c r="AV10" s="277">
        <v>31601.338094564824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77">
        <v>169872.01511485662</v>
      </c>
      <c r="AA11" s="277">
        <v>169873.63364599066</v>
      </c>
      <c r="AB11" s="277">
        <v>164666.66701387728</v>
      </c>
      <c r="AC11" s="277">
        <v>157420.03309761945</v>
      </c>
      <c r="AD11" s="277">
        <v>155344.94410648642</v>
      </c>
      <c r="AE11" s="277">
        <v>159193.25166299852</v>
      </c>
      <c r="AF11" s="277">
        <v>159603.88154999499</v>
      </c>
      <c r="AG11" s="277">
        <v>160838.76828605917</v>
      </c>
      <c r="AH11" s="277">
        <v>162782.55536051746</v>
      </c>
      <c r="AI11" s="277">
        <v>151264.8557635374</v>
      </c>
      <c r="AJ11" s="277">
        <v>158746.8407920049</v>
      </c>
      <c r="AK11" s="277">
        <v>164123.03826835385</v>
      </c>
      <c r="AL11" s="277">
        <v>159567.90704152937</v>
      </c>
      <c r="AM11" s="277">
        <v>166242.0807567512</v>
      </c>
      <c r="AN11" s="277">
        <v>168728.16063646757</v>
      </c>
      <c r="AO11" s="277">
        <v>168214.05546762285</v>
      </c>
      <c r="AP11" s="277">
        <v>166098.55774990242</v>
      </c>
      <c r="AQ11" s="277">
        <v>167812.78380167103</v>
      </c>
      <c r="AR11" s="277">
        <v>176055.00769408752</v>
      </c>
      <c r="AS11" s="277">
        <v>156625.54390290062</v>
      </c>
      <c r="AT11" s="277">
        <v>145699.82801376013</v>
      </c>
      <c r="AU11" s="277">
        <v>165405.80447763953</v>
      </c>
      <c r="AV11" s="277">
        <v>166633.52513013288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77">
        <v>31337.491092380522</v>
      </c>
      <c r="AA12" s="277">
        <v>31339.73708356748</v>
      </c>
      <c r="AB12" s="277">
        <v>32020.34073675669</v>
      </c>
      <c r="AC12" s="277">
        <v>31996.2440136085</v>
      </c>
      <c r="AD12" s="277">
        <v>29905.97813577613</v>
      </c>
      <c r="AE12" s="277">
        <v>33272.61434042782</v>
      </c>
      <c r="AF12" s="277">
        <v>32968.127743681354</v>
      </c>
      <c r="AG12" s="277">
        <v>34232.79996589945</v>
      </c>
      <c r="AH12" s="277">
        <v>31360.739915824153</v>
      </c>
      <c r="AI12" s="277">
        <v>26609.015267380684</v>
      </c>
      <c r="AJ12" s="277">
        <v>27631.976597412275</v>
      </c>
      <c r="AK12" s="277">
        <v>29319.784115724608</v>
      </c>
      <c r="AL12" s="277">
        <v>27527.984729701766</v>
      </c>
      <c r="AM12" s="277">
        <v>30203.203619436194</v>
      </c>
      <c r="AN12" s="277">
        <v>32442.66462323405</v>
      </c>
      <c r="AO12" s="277">
        <v>32823.404223177655</v>
      </c>
      <c r="AP12" s="277">
        <v>34255.14724255196</v>
      </c>
      <c r="AQ12" s="277">
        <v>36436.48633080832</v>
      </c>
      <c r="AR12" s="277">
        <v>40057.03914187686</v>
      </c>
      <c r="AS12" s="277">
        <v>35375.34352436832</v>
      </c>
      <c r="AT12" s="277">
        <v>30290.518430522585</v>
      </c>
      <c r="AU12" s="277">
        <v>32372.329468598822</v>
      </c>
      <c r="AV12" s="277">
        <v>38590.918281543425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77">
        <v>-24063.915752283516</v>
      </c>
      <c r="AA13" s="277">
        <v>-23477.45449987139</v>
      </c>
      <c r="AB13" s="277">
        <v>-23640.762950684555</v>
      </c>
      <c r="AC13" s="277">
        <v>-23660.11088429654</v>
      </c>
      <c r="AD13" s="277">
        <v>-24752.892092357313</v>
      </c>
      <c r="AE13" s="277">
        <v>-23948.251421597073</v>
      </c>
      <c r="AF13" s="277">
        <v>-23635.614308118733</v>
      </c>
      <c r="AG13" s="277">
        <v>-22622.975748577323</v>
      </c>
      <c r="AH13" s="277">
        <v>-16441.689279145427</v>
      </c>
      <c r="AI13" s="277">
        <v>-15274.134940681255</v>
      </c>
      <c r="AJ13" s="277">
        <v>-15601.084253840254</v>
      </c>
      <c r="AK13" s="277">
        <v>-13951.15963554821</v>
      </c>
      <c r="AL13" s="277">
        <v>-13436.215928444699</v>
      </c>
      <c r="AM13" s="277">
        <v>-13994.059518016827</v>
      </c>
      <c r="AN13" s="277">
        <v>-13748.022236245735</v>
      </c>
      <c r="AO13" s="277">
        <v>-11928.401758652908</v>
      </c>
      <c r="AP13" s="277">
        <v>-7502.0577815209635</v>
      </c>
      <c r="AQ13" s="277">
        <v>-7527.675045179636</v>
      </c>
      <c r="AR13" s="277">
        <v>-6365.674150474235</v>
      </c>
      <c r="AS13" s="277">
        <v>-1538.577038288519</v>
      </c>
      <c r="AT13" s="277">
        <v>-2897.6025928685754</v>
      </c>
      <c r="AU13" s="277">
        <v>-6044.644426186496</v>
      </c>
      <c r="AV13" s="277">
        <v>-3830.979134671309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4">
        <v>132114.608213401</v>
      </c>
      <c r="AA14" s="284">
        <v>131562.90252960916</v>
      </c>
      <c r="AB14" s="284">
        <v>124365.92573313485</v>
      </c>
      <c r="AC14" s="284">
        <v>121540.3261600763</v>
      </c>
      <c r="AD14" s="284">
        <v>114715.55237049027</v>
      </c>
      <c r="AE14" s="284">
        <v>118467.31324550131</v>
      </c>
      <c r="AF14" s="284">
        <v>115594.25447397179</v>
      </c>
      <c r="AG14" s="284">
        <v>118451.9616606143</v>
      </c>
      <c r="AH14" s="284">
        <v>115281.16180565464</v>
      </c>
      <c r="AI14" s="284">
        <v>122756.81653287064</v>
      </c>
      <c r="AJ14" s="284">
        <v>122978.65528590675</v>
      </c>
      <c r="AK14" s="284">
        <v>123790.39759937668</v>
      </c>
      <c r="AL14" s="284">
        <v>118581.36952762457</v>
      </c>
      <c r="AM14" s="284">
        <v>122193.535819349</v>
      </c>
      <c r="AN14" s="284">
        <v>121880.2838864316</v>
      </c>
      <c r="AO14" s="284">
        <v>123129.98929732485</v>
      </c>
      <c r="AP14" s="284">
        <v>116897.25443480187</v>
      </c>
      <c r="AQ14" s="284">
        <v>112751.5179972566</v>
      </c>
      <c r="AR14" s="284">
        <v>109158.64803871955</v>
      </c>
      <c r="AS14" s="284">
        <v>93273.77139034838</v>
      </c>
      <c r="AT14" s="284">
        <v>87208.82732712367</v>
      </c>
      <c r="AU14" s="284">
        <v>101025.02230744611</v>
      </c>
      <c r="AV14" s="284">
        <v>88951.72561496333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86">
        <f>SUM(Z16:Z19)</f>
        <v>217371.30450071915</v>
      </c>
      <c r="AA15" s="286">
        <f aca="true" t="shared" si="3" ref="AA15:AR15">SUM(AA16:AA19)</f>
        <v>217379.28690536454</v>
      </c>
      <c r="AB15" s="286">
        <f t="shared" si="3"/>
        <v>228856.83908643317</v>
      </c>
      <c r="AC15" s="286">
        <f t="shared" si="3"/>
        <v>233454.9471533094</v>
      </c>
      <c r="AD15" s="286">
        <f t="shared" si="3"/>
        <v>237970.62043337166</v>
      </c>
      <c r="AE15" s="286">
        <f t="shared" si="3"/>
        <v>250403.71128854604</v>
      </c>
      <c r="AF15" s="286">
        <f t="shared" si="3"/>
        <v>257579.44882690939</v>
      </c>
      <c r="AG15" s="286">
        <f t="shared" si="3"/>
        <v>263032.81806756376</v>
      </c>
      <c r="AH15" s="286">
        <f t="shared" si="3"/>
        <v>264793.7782329332</v>
      </c>
      <c r="AI15" s="286">
        <f t="shared" si="3"/>
        <v>263743.51042558503</v>
      </c>
      <c r="AJ15" s="286">
        <f t="shared" si="3"/>
        <v>266186.18216303416</v>
      </c>
      <c r="AK15" s="286">
        <f t="shared" si="3"/>
        <v>265320.62705455994</v>
      </c>
      <c r="AL15" s="286">
        <f t="shared" si="3"/>
        <v>267363.6712477026</v>
      </c>
      <c r="AM15" s="286">
        <f t="shared" si="3"/>
        <v>262260.59868452576</v>
      </c>
      <c r="AN15" s="286">
        <f t="shared" si="3"/>
        <v>260143.89544888717</v>
      </c>
      <c r="AO15" s="286">
        <f t="shared" si="3"/>
        <v>259478.8793449877</v>
      </c>
      <c r="AP15" s="286">
        <f t="shared" si="3"/>
        <v>254186.0106211176</v>
      </c>
      <c r="AQ15" s="286">
        <f t="shared" si="3"/>
        <v>250521.39624681004</v>
      </c>
      <c r="AR15" s="286">
        <f t="shared" si="3"/>
        <v>245446.7348981257</v>
      </c>
      <c r="AS15" s="286">
        <f>SUM(AS16:AS19)</f>
        <v>235484.86341509406</v>
      </c>
      <c r="AT15" s="286">
        <f>SUM(AT16:AT19)</f>
        <v>229792.8127774707</v>
      </c>
      <c r="AU15" s="286">
        <f>SUM(AU16:AU19)</f>
        <v>231968.2682235952</v>
      </c>
      <c r="AV15" s="286">
        <f>SUM(AV16:AV19)</f>
        <v>229999.11987640095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77">
        <v>7162.41373467297</v>
      </c>
      <c r="AA16" s="277">
        <v>7162.41373467297</v>
      </c>
      <c r="AB16" s="277">
        <v>7762.960481416881</v>
      </c>
      <c r="AC16" s="277">
        <v>8291.472027621348</v>
      </c>
      <c r="AD16" s="277">
        <v>8688.764321731926</v>
      </c>
      <c r="AE16" s="277">
        <v>9153.16177100551</v>
      </c>
      <c r="AF16" s="277">
        <v>10278.29057964515</v>
      </c>
      <c r="AG16" s="277">
        <v>10086.072696871752</v>
      </c>
      <c r="AH16" s="277">
        <v>10744.189447108492</v>
      </c>
      <c r="AI16" s="277">
        <v>10709.474289425121</v>
      </c>
      <c r="AJ16" s="277">
        <v>10531.517510201822</v>
      </c>
      <c r="AK16" s="277">
        <v>10677.13098467719</v>
      </c>
      <c r="AL16" s="277">
        <v>10724.198612064289</v>
      </c>
      <c r="AM16" s="277">
        <v>10933.837362880104</v>
      </c>
      <c r="AN16" s="277">
        <v>11063.17716772301</v>
      </c>
      <c r="AO16" s="277">
        <v>10663.394897683744</v>
      </c>
      <c r="AP16" s="277">
        <v>10798.81815599994</v>
      </c>
      <c r="AQ16" s="277">
        <v>11178.230719633708</v>
      </c>
      <c r="AR16" s="277">
        <v>10875.772004529685</v>
      </c>
      <c r="AS16" s="277">
        <v>10277.1381635107</v>
      </c>
      <c r="AT16" s="277">
        <v>9781.318670096522</v>
      </c>
      <c r="AU16" s="277">
        <v>9193.002171553306</v>
      </c>
      <c r="AV16" s="277">
        <v>8952.108950302645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77">
        <v>189227.8763824253</v>
      </c>
      <c r="AA17" s="277">
        <v>189227.8763824253</v>
      </c>
      <c r="AB17" s="277">
        <v>199472.2979832289</v>
      </c>
      <c r="AC17" s="277">
        <v>203591.17181375672</v>
      </c>
      <c r="AD17" s="277">
        <v>208310.41730265503</v>
      </c>
      <c r="AE17" s="277">
        <v>219481.13744861685</v>
      </c>
      <c r="AF17" s="277">
        <v>225381.44878737038</v>
      </c>
      <c r="AG17" s="277">
        <v>230301.59503873638</v>
      </c>
      <c r="AH17" s="277">
        <v>230682.07338969587</v>
      </c>
      <c r="AI17" s="277">
        <v>231670.31388101645</v>
      </c>
      <c r="AJ17" s="277">
        <v>234121.39322831342</v>
      </c>
      <c r="AK17" s="277">
        <v>232827.35019457145</v>
      </c>
      <c r="AL17" s="277">
        <v>235321.839961518</v>
      </c>
      <c r="AM17" s="277">
        <v>229309.64312064392</v>
      </c>
      <c r="AN17" s="277">
        <v>227122.05628008506</v>
      </c>
      <c r="AO17" s="277">
        <v>228194.68742674985</v>
      </c>
      <c r="AP17" s="277">
        <v>222652.18258701707</v>
      </c>
      <c r="AQ17" s="277">
        <v>219194.2022508679</v>
      </c>
      <c r="AR17" s="277">
        <v>214194.5312866011</v>
      </c>
      <c r="AS17" s="277">
        <v>205933.49346957044</v>
      </c>
      <c r="AT17" s="277">
        <v>202018.0163190739</v>
      </c>
      <c r="AU17" s="277">
        <v>204307.90945966105</v>
      </c>
      <c r="AV17" s="277">
        <v>201694.1911507157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77">
        <v>7250.065256733024</v>
      </c>
      <c r="AA18" s="277">
        <v>7258.047661378403</v>
      </c>
      <c r="AB18" s="277">
        <v>7312.029068845143</v>
      </c>
      <c r="AC18" s="277">
        <v>7492.722052898713</v>
      </c>
      <c r="AD18" s="277">
        <v>7091.130569355865</v>
      </c>
      <c r="AE18" s="277">
        <v>7563.397531520066</v>
      </c>
      <c r="AF18" s="277">
        <v>7232.287162148774</v>
      </c>
      <c r="AG18" s="277">
        <v>7090.351120572602</v>
      </c>
      <c r="AH18" s="277">
        <v>6839.143951194342</v>
      </c>
      <c r="AI18" s="277">
        <v>6662.8303604474895</v>
      </c>
      <c r="AJ18" s="277">
        <v>6896.351753683261</v>
      </c>
      <c r="AK18" s="277">
        <v>6951.51304814122</v>
      </c>
      <c r="AL18" s="277">
        <v>6920.285881717886</v>
      </c>
      <c r="AM18" s="277">
        <v>7447.8088028462325</v>
      </c>
      <c r="AN18" s="277">
        <v>7825.261741714969</v>
      </c>
      <c r="AO18" s="277">
        <v>7712.910288512473</v>
      </c>
      <c r="AP18" s="277">
        <v>7820.036661926503</v>
      </c>
      <c r="AQ18" s="277">
        <v>7508.904266221432</v>
      </c>
      <c r="AR18" s="277">
        <v>8206.46749883492</v>
      </c>
      <c r="AS18" s="277">
        <v>7986.046450572462</v>
      </c>
      <c r="AT18" s="277">
        <v>7610.292059819234</v>
      </c>
      <c r="AU18" s="277">
        <v>7581.982778179446</v>
      </c>
      <c r="AV18" s="277">
        <v>8627.842257588727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77">
        <v>13730.94912688786</v>
      </c>
      <c r="AA19" s="277">
        <v>13730.94912688786</v>
      </c>
      <c r="AB19" s="277">
        <v>14309.55155294225</v>
      </c>
      <c r="AC19" s="277">
        <v>14079.581259032584</v>
      </c>
      <c r="AD19" s="277">
        <v>13880.308239628856</v>
      </c>
      <c r="AE19" s="277">
        <v>14206.014537403604</v>
      </c>
      <c r="AF19" s="277">
        <v>14687.422297745108</v>
      </c>
      <c r="AG19" s="277">
        <v>15554.799211383024</v>
      </c>
      <c r="AH19" s="277">
        <v>16528.371444934513</v>
      </c>
      <c r="AI19" s="277">
        <v>14700.891894695958</v>
      </c>
      <c r="AJ19" s="277">
        <v>14636.919670835683</v>
      </c>
      <c r="AK19" s="277">
        <v>14864.632827170073</v>
      </c>
      <c r="AL19" s="277">
        <v>14397.346792402419</v>
      </c>
      <c r="AM19" s="277">
        <v>14569.309398155503</v>
      </c>
      <c r="AN19" s="277">
        <v>14133.400259364134</v>
      </c>
      <c r="AO19" s="277">
        <v>12907.886732041636</v>
      </c>
      <c r="AP19" s="277">
        <v>12914.973216174069</v>
      </c>
      <c r="AQ19" s="277">
        <v>12640.059010086989</v>
      </c>
      <c r="AR19" s="277">
        <v>12169.964108160002</v>
      </c>
      <c r="AS19" s="277">
        <v>11288.18533144045</v>
      </c>
      <c r="AT19" s="277">
        <v>10383.18572848105</v>
      </c>
      <c r="AU19" s="277">
        <v>10885.373814201383</v>
      </c>
      <c r="AV19" s="277">
        <v>10724.97751779389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88">
        <f>SUM(Z21:Z22)</f>
        <v>291735.06800938107</v>
      </c>
      <c r="AA20" s="288">
        <f aca="true" t="shared" si="4" ref="AA20:AR20">SUM(AA21:AA22)</f>
        <v>291761.58191295917</v>
      </c>
      <c r="AB20" s="288">
        <f t="shared" si="4"/>
        <v>292923.4691554369</v>
      </c>
      <c r="AC20" s="288">
        <f t="shared" si="4"/>
        <v>304864.95148182934</v>
      </c>
      <c r="AD20" s="288">
        <f t="shared" si="4"/>
        <v>307098.03486380907</v>
      </c>
      <c r="AE20" s="288">
        <f t="shared" si="4"/>
        <v>325639.2114747215</v>
      </c>
      <c r="AF20" s="288">
        <f t="shared" si="4"/>
        <v>333236.7937686235</v>
      </c>
      <c r="AG20" s="288">
        <f t="shared" si="4"/>
        <v>332457.63971164974</v>
      </c>
      <c r="AH20" s="288">
        <f t="shared" si="4"/>
        <v>325865.33548549213</v>
      </c>
      <c r="AI20" s="288">
        <f t="shared" si="4"/>
        <v>331310.5125533871</v>
      </c>
      <c r="AJ20" s="288">
        <f t="shared" si="4"/>
        <v>353190.9750240868</v>
      </c>
      <c r="AK20" s="288">
        <f t="shared" si="4"/>
        <v>363619.2855567944</v>
      </c>
      <c r="AL20" s="288">
        <f t="shared" si="4"/>
        <v>367282.79017727997</v>
      </c>
      <c r="AM20" s="288">
        <f t="shared" si="4"/>
        <v>392834.1948638378</v>
      </c>
      <c r="AN20" s="288">
        <f t="shared" si="4"/>
        <v>399113.30565658165</v>
      </c>
      <c r="AO20" s="288">
        <f t="shared" si="4"/>
        <v>399736.868215675</v>
      </c>
      <c r="AP20" s="288">
        <f t="shared" si="4"/>
        <v>409797.53933301487</v>
      </c>
      <c r="AQ20" s="288">
        <f t="shared" si="4"/>
        <v>400645.75763070525</v>
      </c>
      <c r="AR20" s="288">
        <f t="shared" si="4"/>
        <v>422663.0417010357</v>
      </c>
      <c r="AS20" s="288">
        <f>SUM(AS21:AS22)</f>
        <v>404870.3875976586</v>
      </c>
      <c r="AT20" s="288">
        <f>SUM(AT21:AT22)</f>
        <v>377335.4488290353</v>
      </c>
      <c r="AU20" s="288">
        <f>SUM(AU21:AU22)</f>
        <v>388959.98639290675</v>
      </c>
      <c r="AV20" s="288">
        <f>SUM(AV21:AV22)</f>
        <v>436135.3536578161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77">
        <v>127443.16412664075</v>
      </c>
      <c r="AA21" s="277">
        <v>127450.38312484743</v>
      </c>
      <c r="AB21" s="277">
        <v>129371.49400324654</v>
      </c>
      <c r="AC21" s="277">
        <v>136409.14097138605</v>
      </c>
      <c r="AD21" s="277">
        <v>137919.7751580533</v>
      </c>
      <c r="AE21" s="277">
        <v>145018.45841853172</v>
      </c>
      <c r="AF21" s="277">
        <v>148104.5548603369</v>
      </c>
      <c r="AG21" s="277">
        <v>147826.19565475726</v>
      </c>
      <c r="AH21" s="277">
        <v>144308.59074110608</v>
      </c>
      <c r="AI21" s="277">
        <v>143927.5645343129</v>
      </c>
      <c r="AJ21" s="277">
        <v>151915.26462304834</v>
      </c>
      <c r="AK21" s="277">
        <v>157537.10268925026</v>
      </c>
      <c r="AL21" s="277">
        <v>153726.3868357272</v>
      </c>
      <c r="AM21" s="277">
        <v>165441.04748365376</v>
      </c>
      <c r="AN21" s="277">
        <v>167524.489369353</v>
      </c>
      <c r="AO21" s="277">
        <v>167557.80387199155</v>
      </c>
      <c r="AP21" s="277">
        <v>174219.34066395674</v>
      </c>
      <c r="AQ21" s="277">
        <v>165758.73908595555</v>
      </c>
      <c r="AR21" s="277">
        <v>179775.01840765914</v>
      </c>
      <c r="AS21" s="277">
        <v>171026.56550986544</v>
      </c>
      <c r="AT21" s="277">
        <v>161689.6385807493</v>
      </c>
      <c r="AU21" s="277">
        <v>171978.0887071153</v>
      </c>
      <c r="AV21" s="277">
        <v>188693.383733499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4">
        <v>164291.9038827403</v>
      </c>
      <c r="AA22" s="284">
        <v>164311.19878811174</v>
      </c>
      <c r="AB22" s="284">
        <v>163551.97515219037</v>
      </c>
      <c r="AC22" s="284">
        <v>168455.8105104433</v>
      </c>
      <c r="AD22" s="284">
        <v>169178.25970575577</v>
      </c>
      <c r="AE22" s="284">
        <v>180620.75305618977</v>
      </c>
      <c r="AF22" s="284">
        <v>185132.23890828658</v>
      </c>
      <c r="AG22" s="284">
        <v>184631.44405689245</v>
      </c>
      <c r="AH22" s="284">
        <v>181556.74474438606</v>
      </c>
      <c r="AI22" s="284">
        <v>187382.94801907422</v>
      </c>
      <c r="AJ22" s="284">
        <v>201275.71040103844</v>
      </c>
      <c r="AK22" s="284">
        <v>206082.1828675441</v>
      </c>
      <c r="AL22" s="284">
        <v>213556.40334155274</v>
      </c>
      <c r="AM22" s="284">
        <v>227393.147380184</v>
      </c>
      <c r="AN22" s="284">
        <v>231588.81628722866</v>
      </c>
      <c r="AO22" s="284">
        <v>232179.06434368342</v>
      </c>
      <c r="AP22" s="284">
        <v>235578.19866905815</v>
      </c>
      <c r="AQ22" s="284">
        <v>234887.01854474974</v>
      </c>
      <c r="AR22" s="284">
        <v>242888.02329337658</v>
      </c>
      <c r="AS22" s="284">
        <v>233843.82208779317</v>
      </c>
      <c r="AT22" s="284">
        <v>215645.810248286</v>
      </c>
      <c r="AU22" s="284">
        <v>216981.89768579148</v>
      </c>
      <c r="AV22" s="284">
        <v>247441.9699243171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67" t="s">
        <v>58</v>
      </c>
      <c r="X23" s="268"/>
      <c r="Y23" s="269"/>
      <c r="Z23" s="295">
        <f>'2) CO2-Sector'!Z27</f>
        <v>36.6235166957</v>
      </c>
      <c r="AA23" s="295">
        <f>'2) CO2-Sector'!AA27</f>
        <v>36.623516695700005</v>
      </c>
      <c r="AB23" s="295">
        <f>'2) CO2-Sector'!AB27</f>
        <v>53.6703576382</v>
      </c>
      <c r="AC23" s="295">
        <f>'2) CO2-Sector'!AC27</f>
        <v>56.9501827061</v>
      </c>
      <c r="AD23" s="295">
        <f>'2) CO2-Sector'!AD27</f>
        <v>53.214845969500004</v>
      </c>
      <c r="AE23" s="295">
        <f>'2) CO2-Sector'!AE27</f>
        <v>51.149659616899996</v>
      </c>
      <c r="AF23" s="295">
        <f>'2) CO2-Sector'!AF27</f>
        <v>50.922977152499996</v>
      </c>
      <c r="AG23" s="295">
        <f>'2) CO2-Sector'!AG27</f>
        <v>49.368491384600006</v>
      </c>
      <c r="AH23" s="295">
        <f>'2) CO2-Sector'!AH27</f>
        <v>47.9741695963</v>
      </c>
      <c r="AI23" s="295">
        <f>'2) CO2-Sector'!AI27</f>
        <v>42.72959118839999</v>
      </c>
      <c r="AJ23" s="295">
        <f>'2) CO2-Sector'!AJ27</f>
        <v>38.0584885591</v>
      </c>
      <c r="AK23" s="295">
        <f>'2) CO2-Sector'!AK27</f>
        <v>36.0278676091</v>
      </c>
      <c r="AL23" s="295">
        <f>'2) CO2-Sector'!AL27</f>
        <v>32.435788266</v>
      </c>
      <c r="AM23" s="295">
        <f>'2) CO2-Sector'!AM27</f>
        <v>30.936631965400004</v>
      </c>
      <c r="AN23" s="295">
        <f>'2) CO2-Sector'!AN27</f>
        <v>34.481329096500005</v>
      </c>
      <c r="AO23" s="295">
        <f>'2) CO2-Sector'!AO27</f>
        <v>34.994685000900006</v>
      </c>
      <c r="AP23" s="295">
        <f>'2) CO2-Sector'!AP27</f>
        <v>37.5994951233</v>
      </c>
      <c r="AQ23" s="295">
        <f>'2) CO2-Sector'!AQ27</f>
        <v>35.88946768580001</v>
      </c>
      <c r="AR23" s="295">
        <f>'2) CO2-Sector'!AR27</f>
        <v>37.525516790100006</v>
      </c>
      <c r="AS23" s="295">
        <f>'2) CO2-Sector'!AS27</f>
        <v>37.8482869427</v>
      </c>
      <c r="AT23" s="295">
        <f>'2) CO2-Sector'!AT27</f>
        <v>35.1480660662</v>
      </c>
      <c r="AU23" s="295">
        <f>'2) CO2-Sector'!AU27</f>
        <v>33.1383387769</v>
      </c>
      <c r="AV23" s="295">
        <f>'2) CO2-Sector'!AV27</f>
        <v>32.52423108560001</v>
      </c>
      <c r="AW23" s="270"/>
      <c r="AX23" s="270"/>
      <c r="AY23" s="270"/>
      <c r="AZ23" s="270"/>
      <c r="BA23" s="270"/>
      <c r="BB23" s="270"/>
      <c r="BC23" s="270"/>
      <c r="BD23" s="270"/>
      <c r="BE23" s="270"/>
      <c r="BF23" s="271"/>
      <c r="BG23" s="122"/>
    </row>
    <row r="24" spans="23:59" ht="15" thickBot="1">
      <c r="W24" s="129" t="s">
        <v>59</v>
      </c>
      <c r="X24" s="130"/>
      <c r="Y24" s="131"/>
      <c r="Z24" s="291">
        <f>'2) CO2-Sector'!Z28</f>
        <v>62318.39243632472</v>
      </c>
      <c r="AA24" s="291">
        <f>'2) CO2-Sector'!AA28</f>
        <v>59934.00667756583</v>
      </c>
      <c r="AB24" s="291">
        <f>'2) CO2-Sector'!AB28</f>
        <v>61027.71287490705</v>
      </c>
      <c r="AC24" s="291">
        <f>'2) CO2-Sector'!AC28</f>
        <v>61026.536351609495</v>
      </c>
      <c r="AD24" s="291">
        <f>'2) CO2-Sector'!AD28</f>
        <v>59959.48894278082</v>
      </c>
      <c r="AE24" s="291">
        <f>'2) CO2-Sector'!AE28</f>
        <v>61189.783021183546</v>
      </c>
      <c r="AF24" s="291">
        <f>'2) CO2-Sector'!AF28</f>
        <v>61338.27347084079</v>
      </c>
      <c r="AG24" s="291">
        <f>'2) CO2-Sector'!AG28</f>
        <v>61696.10986327939</v>
      </c>
      <c r="AH24" s="291">
        <f>'2) CO2-Sector'!AH28</f>
        <v>59024.02786080893</v>
      </c>
      <c r="AI24" s="291">
        <f>'2) CO2-Sector'!AI28</f>
        <v>53376.38438256671</v>
      </c>
      <c r="AJ24" s="291">
        <f>'2) CO2-Sector'!AJ28</f>
        <v>53400.15116311673</v>
      </c>
      <c r="AK24" s="291">
        <f>'2) CO2-Sector'!AK28</f>
        <v>53983.01822533713</v>
      </c>
      <c r="AL24" s="291">
        <f>'2) CO2-Sector'!AL28</f>
        <v>52758.22636255114</v>
      </c>
      <c r="AM24" s="291">
        <f>'2) CO2-Sector'!AM28</f>
        <v>49951.88433660053</v>
      </c>
      <c r="AN24" s="291">
        <f>'2) CO2-Sector'!AN28</f>
        <v>49127.25034397019</v>
      </c>
      <c r="AO24" s="291">
        <f>'2) CO2-Sector'!AO28</f>
        <v>48959.48137167379</v>
      </c>
      <c r="AP24" s="291">
        <f>'2) CO2-Sector'!AP28</f>
        <v>50031.44627715326</v>
      </c>
      <c r="AQ24" s="291">
        <f>'2) CO2-Sector'!AQ28</f>
        <v>50102.05959168333</v>
      </c>
      <c r="AR24" s="291">
        <f>'2) CO2-Sector'!AR28</f>
        <v>49344.82879400648</v>
      </c>
      <c r="AS24" s="291">
        <f>'2) CO2-Sector'!AS28</f>
        <v>45737.87014310869</v>
      </c>
      <c r="AT24" s="291">
        <f>'2) CO2-Sector'!AT28</f>
        <v>40308.48217999085</v>
      </c>
      <c r="AU24" s="291">
        <f>'2) CO2-Sector'!AU28</f>
        <v>41197.08387492782</v>
      </c>
      <c r="AV24" s="291">
        <f>'2) CO2-Sector'!AV28</f>
        <v>41344.72025769123</v>
      </c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66" t="s">
        <v>60</v>
      </c>
      <c r="X25" s="301"/>
      <c r="Y25" s="296"/>
      <c r="Z25" s="308">
        <f>'2) CO2-Sector'!Z29</f>
        <v>22698.6262976251</v>
      </c>
      <c r="AA25" s="308">
        <f>'2) CO2-Sector'!AA29</f>
        <v>22081.682151005207</v>
      </c>
      <c r="AB25" s="308">
        <f>'2) CO2-Sector'!AB29</f>
        <v>22407.715766730424</v>
      </c>
      <c r="AC25" s="308">
        <f>'2) CO2-Sector'!AC29</f>
        <v>23809.364950689924</v>
      </c>
      <c r="AD25" s="308">
        <f>'2) CO2-Sector'!AD29</f>
        <v>23325.28486889318</v>
      </c>
      <c r="AE25" s="308">
        <f>'2) CO2-Sector'!AE29</f>
        <v>26478.126532060123</v>
      </c>
      <c r="AF25" s="308">
        <f>'2) CO2-Sector'!AF29</f>
        <v>27036.96952135255</v>
      </c>
      <c r="AG25" s="308">
        <f>'2) CO2-Sector'!AG29</f>
        <v>27736.920752881953</v>
      </c>
      <c r="AH25" s="308">
        <f>'2) CO2-Sector'!AH29</f>
        <v>29076.331533543656</v>
      </c>
      <c r="AI25" s="308">
        <f>'2) CO2-Sector'!AI29</f>
        <v>29445.701584940423</v>
      </c>
      <c r="AJ25" s="308">
        <f>'2) CO2-Sector'!AJ29</f>
        <v>29515.672401128308</v>
      </c>
      <c r="AK25" s="308">
        <f>'2) CO2-Sector'!AK29</f>
        <v>30635.70600042279</v>
      </c>
      <c r="AL25" s="308">
        <f>'2) CO2-Sector'!AL29</f>
        <v>30413.82944109641</v>
      </c>
      <c r="AM25" s="308">
        <f>'2) CO2-Sector'!AM29</f>
        <v>30652.62955250987</v>
      </c>
      <c r="AN25" s="308">
        <f>'2) CO2-Sector'!AN29</f>
        <v>31384.663505586832</v>
      </c>
      <c r="AO25" s="308">
        <f>'2) CO2-Sector'!AO29</f>
        <v>30590.11998743954</v>
      </c>
      <c r="AP25" s="308">
        <f>'2) CO2-Sector'!AP29</f>
        <v>29614.974243400735</v>
      </c>
      <c r="AQ25" s="308">
        <f>'2) CO2-Sector'!AQ29</f>
        <v>27824.635319371013</v>
      </c>
      <c r="AR25" s="308">
        <f>'2) CO2-Sector'!AR29</f>
        <v>28428.112686063538</v>
      </c>
      <c r="AS25" s="308">
        <f>'2) CO2-Sector'!AS29</f>
        <v>28990.180973364306</v>
      </c>
      <c r="AT25" s="308">
        <f>'2) CO2-Sector'!AT29</f>
        <v>25387.57177570238</v>
      </c>
      <c r="AU25" s="308">
        <f>'2) CO2-Sector'!AU29</f>
        <v>27658.757411726125</v>
      </c>
      <c r="AV25" s="308">
        <f>'2) CO2-Sector'!AV29</f>
        <v>27726.164150282475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300"/>
      <c r="BG25" s="135"/>
    </row>
    <row r="26" spans="23:59" ht="15.75" thickBot="1" thickTop="1">
      <c r="W26" s="302"/>
      <c r="X26" s="307" t="s">
        <v>135</v>
      </c>
      <c r="Y26" s="303"/>
      <c r="Z26" s="310" t="s">
        <v>119</v>
      </c>
      <c r="AA26" s="304">
        <f>'2) CO2-Sector'!AA30</f>
        <v>9115.90034857113</v>
      </c>
      <c r="AB26" s="304">
        <f>'2) CO2-Sector'!AB30</f>
        <v>9423.147937695496</v>
      </c>
      <c r="AC26" s="304">
        <f>'2) CO2-Sector'!AC30</f>
        <v>9785.127171202097</v>
      </c>
      <c r="AD26" s="304">
        <f>'2) CO2-Sector'!AD30</f>
        <v>9551.238570133224</v>
      </c>
      <c r="AE26" s="304">
        <f>'2) CO2-Sector'!AE30</f>
        <v>10209.221608240157</v>
      </c>
      <c r="AF26" s="304">
        <f>'2) CO2-Sector'!AF30</f>
        <v>10502.572919988772</v>
      </c>
      <c r="AG26" s="304">
        <f>'2) CO2-Sector'!AG30</f>
        <v>10786.070705304388</v>
      </c>
      <c r="AH26" s="304">
        <f>'2) CO2-Sector'!AH30</f>
        <v>11529.106721490622</v>
      </c>
      <c r="AI26" s="304">
        <f>'2) CO2-Sector'!AI30</f>
        <v>11925.51354939281</v>
      </c>
      <c r="AJ26" s="304">
        <f>'2) CO2-Sector'!AJ30</f>
        <v>12185.831464259187</v>
      </c>
      <c r="AK26" s="304">
        <f>'2) CO2-Sector'!AK30</f>
        <v>13141.846408389043</v>
      </c>
      <c r="AL26" s="304">
        <f>'2) CO2-Sector'!AL30</f>
        <v>14167.883349785581</v>
      </c>
      <c r="AM26" s="304">
        <f>'2) CO2-Sector'!AM30</f>
        <v>15016.350456451531</v>
      </c>
      <c r="AN26" s="304">
        <f>'2) CO2-Sector'!AN30</f>
        <v>15812.851553034969</v>
      </c>
      <c r="AO26" s="304">
        <f>'2) CO2-Sector'!AO30</f>
        <v>15565.778651697561</v>
      </c>
      <c r="AP26" s="304">
        <f>'2) CO2-Sector'!AP30</f>
        <v>15123.683177792002</v>
      </c>
      <c r="AQ26" s="304">
        <f>'2) CO2-Sector'!AQ30</f>
        <v>14169.46230545151</v>
      </c>
      <c r="AR26" s="304">
        <f>'2) CO2-Sector'!AR30</f>
        <v>14420.166766314534</v>
      </c>
      <c r="AS26" s="304">
        <f>'2) CO2-Sector'!AS30</f>
        <v>13978.308448732365</v>
      </c>
      <c r="AT26" s="304">
        <f>'2) CO2-Sector'!AT30</f>
        <v>13077.69702586974</v>
      </c>
      <c r="AU26" s="304">
        <f>'2) CO2-Sector'!AU30</f>
        <v>14457.548488813918</v>
      </c>
      <c r="AV26" s="304">
        <f>'2) CO2-Sector'!AV30</f>
        <v>14529.588371830061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6"/>
      <c r="BG26" s="135"/>
    </row>
    <row r="27" spans="23:59" ht="15.75" thickBot="1" thickTop="1">
      <c r="W27" s="53" t="s">
        <v>49</v>
      </c>
      <c r="X27" s="77"/>
      <c r="Y27" s="78"/>
      <c r="Z27" s="293">
        <f aca="true" t="shared" si="5" ref="Z27:AS27">SUM(Z4,Z23:Z24,Z25)</f>
        <v>1144129.508797115</v>
      </c>
      <c r="AA27" s="293">
        <f t="shared" si="5"/>
        <v>1141196.048715373</v>
      </c>
      <c r="AB27" s="293">
        <f t="shared" si="5"/>
        <v>1150117.1497535836</v>
      </c>
      <c r="AC27" s="293">
        <f t="shared" si="5"/>
        <v>1158577.7505858967</v>
      </c>
      <c r="AD27" s="293">
        <f t="shared" si="5"/>
        <v>1150897.8139507559</v>
      </c>
      <c r="AE27" s="293">
        <f t="shared" si="5"/>
        <v>1210668.9687044197</v>
      </c>
      <c r="AF27" s="293">
        <f t="shared" si="5"/>
        <v>1223692.684898813</v>
      </c>
      <c r="AG27" s="293">
        <f t="shared" si="5"/>
        <v>1236605.8603558866</v>
      </c>
      <c r="AH27" s="293">
        <f t="shared" si="5"/>
        <v>1231519.9027580528</v>
      </c>
      <c r="AI27" s="293">
        <f t="shared" si="5"/>
        <v>1195929.4675616405</v>
      </c>
      <c r="AJ27" s="293">
        <f t="shared" si="5"/>
        <v>1230877.3483647448</v>
      </c>
      <c r="AK27" s="293">
        <f t="shared" si="5"/>
        <v>1251556.7001812</v>
      </c>
      <c r="AL27" s="293">
        <f t="shared" si="5"/>
        <v>1236421.6595817532</v>
      </c>
      <c r="AM27" s="293">
        <f t="shared" si="5"/>
        <v>1273507.4276369123</v>
      </c>
      <c r="AN27" s="293">
        <f t="shared" si="5"/>
        <v>1278621.9348278542</v>
      </c>
      <c r="AO27" s="293">
        <f t="shared" si="5"/>
        <v>1278005.5567764097</v>
      </c>
      <c r="AP27" s="293">
        <f t="shared" si="5"/>
        <v>1282257.2333767312</v>
      </c>
      <c r="AQ27" s="293">
        <f t="shared" si="5"/>
        <v>1263072.074740676</v>
      </c>
      <c r="AR27" s="293">
        <f t="shared" si="5"/>
        <v>1296306.8610975104</v>
      </c>
      <c r="AS27" s="293">
        <f t="shared" si="5"/>
        <v>1213207.3066540607</v>
      </c>
      <c r="AT27" s="293">
        <f>SUM(AT4,AT23:AT24,AT25)</f>
        <v>1140974.4091707966</v>
      </c>
      <c r="AU27" s="293">
        <f>SUM(AU4,AU23:AU24,AU25)</f>
        <v>1192346.9794137622</v>
      </c>
      <c r="AV27" s="293">
        <f>SUM(AV4,AV23:AV24,AV25)</f>
        <v>1241660.70158256</v>
      </c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0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10" t="s">
        <v>188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0" t="s">
        <v>36</v>
      </c>
      <c r="Z34" s="331" t="s">
        <v>101</v>
      </c>
      <c r="AA34" s="317">
        <v>1990</v>
      </c>
      <c r="AB34" s="317">
        <f aca="true" t="shared" si="6" ref="AB34:BE34">AA34+1</f>
        <v>1991</v>
      </c>
      <c r="AC34" s="317">
        <f t="shared" si="6"/>
        <v>1992</v>
      </c>
      <c r="AD34" s="317">
        <f t="shared" si="6"/>
        <v>1993</v>
      </c>
      <c r="AE34" s="317">
        <f t="shared" si="6"/>
        <v>1994</v>
      </c>
      <c r="AF34" s="317">
        <f t="shared" si="6"/>
        <v>1995</v>
      </c>
      <c r="AG34" s="317">
        <f t="shared" si="6"/>
        <v>1996</v>
      </c>
      <c r="AH34" s="317">
        <f t="shared" si="6"/>
        <v>1997</v>
      </c>
      <c r="AI34" s="317">
        <f t="shared" si="6"/>
        <v>1998</v>
      </c>
      <c r="AJ34" s="317">
        <f t="shared" si="6"/>
        <v>1999</v>
      </c>
      <c r="AK34" s="317">
        <f t="shared" si="6"/>
        <v>2000</v>
      </c>
      <c r="AL34" s="317">
        <f t="shared" si="6"/>
        <v>2001</v>
      </c>
      <c r="AM34" s="317">
        <f t="shared" si="6"/>
        <v>2002</v>
      </c>
      <c r="AN34" s="317">
        <f t="shared" si="6"/>
        <v>2003</v>
      </c>
      <c r="AO34" s="317">
        <f t="shared" si="6"/>
        <v>2004</v>
      </c>
      <c r="AP34" s="317">
        <f>AO34+1</f>
        <v>2005</v>
      </c>
      <c r="AQ34" s="317">
        <f t="shared" si="6"/>
        <v>2006</v>
      </c>
      <c r="AR34" s="317">
        <f t="shared" si="6"/>
        <v>2007</v>
      </c>
      <c r="AS34" s="318">
        <v>2008</v>
      </c>
      <c r="AT34" s="318">
        <v>2009</v>
      </c>
      <c r="AU34" s="318">
        <v>2010</v>
      </c>
      <c r="AV34" s="318" t="s">
        <v>202</v>
      </c>
      <c r="AW34" s="317" t="e">
        <f t="shared" si="6"/>
        <v>#VALUE!</v>
      </c>
      <c r="AX34" s="317" t="e">
        <f t="shared" si="6"/>
        <v>#VALUE!</v>
      </c>
      <c r="AY34" s="317" t="e">
        <f t="shared" si="6"/>
        <v>#VALUE!</v>
      </c>
      <c r="AZ34" s="317" t="e">
        <f t="shared" si="6"/>
        <v>#VALUE!</v>
      </c>
      <c r="BA34" s="317" t="e">
        <f t="shared" si="6"/>
        <v>#VALUE!</v>
      </c>
      <c r="BB34" s="317" t="e">
        <f t="shared" si="6"/>
        <v>#VALUE!</v>
      </c>
      <c r="BC34" s="317" t="e">
        <f t="shared" si="6"/>
        <v>#VALUE!</v>
      </c>
      <c r="BD34" s="317" t="e">
        <f t="shared" si="6"/>
        <v>#VALUE!</v>
      </c>
      <c r="BE34" s="317" t="e">
        <f t="shared" si="6"/>
        <v>#VALUE!</v>
      </c>
      <c r="BF34" s="332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0">
        <f t="shared" si="7"/>
        <v>68.9375029119458</v>
      </c>
      <c r="AM35" s="230">
        <f t="shared" si="7"/>
        <v>76.61263620822201</v>
      </c>
      <c r="AN35" s="230">
        <f t="shared" si="7"/>
        <v>73.79282766049215</v>
      </c>
      <c r="AO35" s="230">
        <f t="shared" si="7"/>
        <v>73.88881123102853</v>
      </c>
      <c r="AP35" s="230">
        <f aca="true" t="shared" si="8" ref="AP35:AR36">AP5/10^3</f>
        <v>79.32276095961058</v>
      </c>
      <c r="AQ35" s="230">
        <f t="shared" si="8"/>
        <v>76.95855038510426</v>
      </c>
      <c r="AR35" s="230">
        <f t="shared" si="8"/>
        <v>82.92292468920792</v>
      </c>
      <c r="AS35" s="230">
        <f aca="true" t="shared" si="9" ref="AS35:AU36">AS5/10^3</f>
        <v>79.0955689027349</v>
      </c>
      <c r="AT35" s="230">
        <f t="shared" si="9"/>
        <v>80.02410060969775</v>
      </c>
      <c r="AU35" s="404">
        <f>AU5/10^3</f>
        <v>81.137484022666</v>
      </c>
      <c r="AV35" s="404">
        <f>AV5/10^3</f>
        <v>86.07345254503353</v>
      </c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455.23255849896</v>
      </c>
      <c r="AE36" s="66">
        <f t="shared" si="10"/>
        <v>472.64407929760154</v>
      </c>
      <c r="AF36" s="66">
        <f t="shared" si="10"/>
        <v>471.1490404211583</v>
      </c>
      <c r="AG36" s="66">
        <f t="shared" si="10"/>
        <v>479.95893113300093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388.09084493283365</v>
      </c>
      <c r="AU36" s="92">
        <f t="shared" si="9"/>
        <v>421.39226114916335</v>
      </c>
      <c r="AV36" s="92">
        <f>AV6/10^3</f>
        <v>420.3493668642501</v>
      </c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245.4467348981257</v>
      </c>
      <c r="AS37" s="92">
        <f t="shared" si="12"/>
        <v>235.48486341509405</v>
      </c>
      <c r="AT37" s="92">
        <f t="shared" si="12"/>
        <v>229.79281277747071</v>
      </c>
      <c r="AU37" s="92">
        <f t="shared" si="12"/>
        <v>231.9682682235952</v>
      </c>
      <c r="AV37" s="92">
        <f>AV15/10^3</f>
        <v>229.99911987640095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215.645810248286</v>
      </c>
      <c r="AU38" s="92">
        <f t="shared" si="14"/>
        <v>216.9818976857915</v>
      </c>
      <c r="AV38" s="92">
        <f>(AV22)/10^3</f>
        <v>247.44196992431708</v>
      </c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171.9780887071153</v>
      </c>
      <c r="AV39" s="92">
        <f>AV21/10^3</f>
        <v>188.69338373349902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0">
        <f t="shared" si="17"/>
        <v>52.75822636255114</v>
      </c>
      <c r="AM40" s="230">
        <f t="shared" si="17"/>
        <v>49.95188433660053</v>
      </c>
      <c r="AN40" s="230">
        <f t="shared" si="17"/>
        <v>49.12725034397019</v>
      </c>
      <c r="AO40" s="230">
        <f t="shared" si="17"/>
        <v>48.95948137167379</v>
      </c>
      <c r="AP40" s="230">
        <f aca="true" t="shared" si="18" ref="AP40:AR41">AP24/10^3</f>
        <v>50.031446277153265</v>
      </c>
      <c r="AQ40" s="230">
        <f t="shared" si="18"/>
        <v>50.102059591683336</v>
      </c>
      <c r="AR40" s="230">
        <f t="shared" si="18"/>
        <v>49.344828794006474</v>
      </c>
      <c r="AS40" s="230">
        <f aca="true" t="shared" si="19" ref="AS40:AU41">AS24/10^3</f>
        <v>45.73787014310869</v>
      </c>
      <c r="AT40" s="230">
        <f t="shared" si="19"/>
        <v>40.308482179990854</v>
      </c>
      <c r="AU40" s="230">
        <f t="shared" si="19"/>
        <v>41.19708387492782</v>
      </c>
      <c r="AV40" s="230">
        <f>AV24/10^3</f>
        <v>41.34472025769123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0">
        <f t="shared" si="20"/>
        <v>30.41382944109641</v>
      </c>
      <c r="AM41" s="230">
        <f t="shared" si="20"/>
        <v>30.652629552509868</v>
      </c>
      <c r="AN41" s="230">
        <f t="shared" si="20"/>
        <v>31.384663505586833</v>
      </c>
      <c r="AO41" s="230">
        <f t="shared" si="20"/>
        <v>30.59011998743954</v>
      </c>
      <c r="AP41" s="230">
        <f t="shared" si="18"/>
        <v>29.614974243400734</v>
      </c>
      <c r="AQ41" s="230">
        <f t="shared" si="18"/>
        <v>27.824635319371012</v>
      </c>
      <c r="AR41" s="230">
        <f t="shared" si="18"/>
        <v>28.42811268606354</v>
      </c>
      <c r="AS41" s="230">
        <f t="shared" si="19"/>
        <v>28.990180973364307</v>
      </c>
      <c r="AT41" s="230">
        <f t="shared" si="19"/>
        <v>25.38757177570238</v>
      </c>
      <c r="AU41" s="230">
        <f t="shared" si="19"/>
        <v>27.658757411726125</v>
      </c>
      <c r="AV41" s="230">
        <f>AV25/10^3</f>
        <v>27.726164150282475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0.037848286942699996</v>
      </c>
      <c r="AT42" s="82">
        <f t="shared" si="22"/>
        <v>0.0351480660662</v>
      </c>
      <c r="AU42" s="82">
        <f>AU23/10^3</f>
        <v>0.0331383387769</v>
      </c>
      <c r="AV42" s="82">
        <f>AV23/10^3</f>
        <v>0.03252423108560001</v>
      </c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39">
        <f>SUM(Z35:Z42)</f>
        <v>1144.129508797115</v>
      </c>
      <c r="AA43" s="239">
        <f aca="true" t="shared" si="23" ref="AA43:AO43">SUM(AA35:AA42)</f>
        <v>1141.1960487153729</v>
      </c>
      <c r="AB43" s="239">
        <f t="shared" si="23"/>
        <v>1150.1171497535836</v>
      </c>
      <c r="AC43" s="239">
        <f t="shared" si="23"/>
        <v>1158.5777505858969</v>
      </c>
      <c r="AD43" s="239">
        <f t="shared" si="23"/>
        <v>1150.8978139507558</v>
      </c>
      <c r="AE43" s="239">
        <f t="shared" si="23"/>
        <v>1210.6689687044197</v>
      </c>
      <c r="AF43" s="239">
        <f t="shared" si="23"/>
        <v>1223.692684898813</v>
      </c>
      <c r="AG43" s="239">
        <f t="shared" si="23"/>
        <v>1236.6058603558865</v>
      </c>
      <c r="AH43" s="239">
        <f t="shared" si="23"/>
        <v>1231.5199027580527</v>
      </c>
      <c r="AI43" s="239">
        <f t="shared" si="23"/>
        <v>1195.9294675616406</v>
      </c>
      <c r="AJ43" s="239">
        <f t="shared" si="23"/>
        <v>1230.8773483647449</v>
      </c>
      <c r="AK43" s="239">
        <f t="shared" si="23"/>
        <v>1251.5567001811999</v>
      </c>
      <c r="AL43" s="239">
        <f t="shared" si="23"/>
        <v>1236.421659581753</v>
      </c>
      <c r="AM43" s="239">
        <f t="shared" si="23"/>
        <v>1273.5074276369123</v>
      </c>
      <c r="AN43" s="239">
        <f t="shared" si="23"/>
        <v>1278.621934827854</v>
      </c>
      <c r="AO43" s="239">
        <f t="shared" si="23"/>
        <v>1278.0055567764093</v>
      </c>
      <c r="AP43" s="239">
        <f aca="true" t="shared" si="24" ref="AP43:AU43">SUM(AP35:AP42)</f>
        <v>1282.2572333767307</v>
      </c>
      <c r="AQ43" s="239">
        <f t="shared" si="24"/>
        <v>1263.0720747406763</v>
      </c>
      <c r="AR43" s="239">
        <f t="shared" si="24"/>
        <v>1296.3068610975101</v>
      </c>
      <c r="AS43" s="239">
        <f t="shared" si="24"/>
        <v>1213.2073066540604</v>
      </c>
      <c r="AT43" s="239">
        <f t="shared" si="24"/>
        <v>1140.9744091707971</v>
      </c>
      <c r="AU43" s="239">
        <f t="shared" si="24"/>
        <v>1192.3469794137623</v>
      </c>
      <c r="AV43" s="239">
        <f>SUM(AV35:AV42)</f>
        <v>1241.66070158256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7"/>
      <c r="AN44" s="217"/>
      <c r="AO44" s="217"/>
      <c r="AP44" s="217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5" thickBot="1">
      <c r="Y46" s="410" t="s">
        <v>102</v>
      </c>
    </row>
    <row r="47" spans="25:59" ht="28.5" thickBot="1">
      <c r="Y47" s="330" t="s">
        <v>36</v>
      </c>
      <c r="Z47" s="331" t="s">
        <v>101</v>
      </c>
      <c r="AA47" s="317">
        <v>1990</v>
      </c>
      <c r="AB47" s="317">
        <f aca="true" t="shared" si="25" ref="AB47:BE47">AA47+1</f>
        <v>1991</v>
      </c>
      <c r="AC47" s="317">
        <f t="shared" si="25"/>
        <v>1992</v>
      </c>
      <c r="AD47" s="317">
        <f t="shared" si="25"/>
        <v>1993</v>
      </c>
      <c r="AE47" s="317">
        <f t="shared" si="25"/>
        <v>1994</v>
      </c>
      <c r="AF47" s="317">
        <f t="shared" si="25"/>
        <v>1995</v>
      </c>
      <c r="AG47" s="317">
        <f t="shared" si="25"/>
        <v>1996</v>
      </c>
      <c r="AH47" s="317">
        <f t="shared" si="25"/>
        <v>1997</v>
      </c>
      <c r="AI47" s="317">
        <f t="shared" si="25"/>
        <v>1998</v>
      </c>
      <c r="AJ47" s="317">
        <f t="shared" si="25"/>
        <v>1999</v>
      </c>
      <c r="AK47" s="317">
        <f t="shared" si="25"/>
        <v>2000</v>
      </c>
      <c r="AL47" s="317">
        <f t="shared" si="25"/>
        <v>2001</v>
      </c>
      <c r="AM47" s="317">
        <f t="shared" si="25"/>
        <v>2002</v>
      </c>
      <c r="AN47" s="317">
        <f t="shared" si="25"/>
        <v>2003</v>
      </c>
      <c r="AO47" s="317">
        <f t="shared" si="25"/>
        <v>2004</v>
      </c>
      <c r="AP47" s="317">
        <f t="shared" si="25"/>
        <v>2005</v>
      </c>
      <c r="AQ47" s="317">
        <f t="shared" si="25"/>
        <v>2006</v>
      </c>
      <c r="AR47" s="317">
        <f t="shared" si="25"/>
        <v>2007</v>
      </c>
      <c r="AS47" s="318">
        <v>2008</v>
      </c>
      <c r="AT47" s="318">
        <v>2009</v>
      </c>
      <c r="AU47" s="318">
        <v>2010</v>
      </c>
      <c r="AV47" s="318" t="s">
        <v>202</v>
      </c>
      <c r="AW47" s="345" t="s">
        <v>202</v>
      </c>
      <c r="AX47" s="317" t="e">
        <f t="shared" si="25"/>
        <v>#VALUE!</v>
      </c>
      <c r="AY47" s="317" t="e">
        <f t="shared" si="25"/>
        <v>#VALUE!</v>
      </c>
      <c r="AZ47" s="317" t="e">
        <f t="shared" si="25"/>
        <v>#VALUE!</v>
      </c>
      <c r="BA47" s="317" t="e">
        <f t="shared" si="25"/>
        <v>#VALUE!</v>
      </c>
      <c r="BB47" s="317" t="e">
        <f t="shared" si="25"/>
        <v>#VALUE!</v>
      </c>
      <c r="BC47" s="317" t="e">
        <f t="shared" si="25"/>
        <v>#VALUE!</v>
      </c>
      <c r="BD47" s="317" t="e">
        <f t="shared" si="25"/>
        <v>#VALUE!</v>
      </c>
      <c r="BE47" s="317" t="e">
        <f t="shared" si="25"/>
        <v>#VALUE!</v>
      </c>
      <c r="BF47" s="332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-0.008829038481225515</v>
      </c>
      <c r="AE48" s="70">
        <f t="shared" si="26"/>
        <v>0.09439127161540006</v>
      </c>
      <c r="AF48" s="70">
        <f t="shared" si="26"/>
        <v>0.08021939292415836</v>
      </c>
      <c r="AG48" s="70">
        <f t="shared" si="26"/>
        <v>0.056240347699758164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0.17929233120669674</v>
      </c>
      <c r="AU48" s="70">
        <f>AU35/$Z35-1</f>
        <v>0.19569994479563446</v>
      </c>
      <c r="AV48" s="70">
        <f>AV35/$Z35-1</f>
        <v>0.2684399041473333</v>
      </c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-0.05575305880587034</v>
      </c>
      <c r="AE49" s="70">
        <f t="shared" si="29"/>
        <v>-0.019637945884541708</v>
      </c>
      <c r="AF49" s="70">
        <f t="shared" si="29"/>
        <v>-0.022738967240972352</v>
      </c>
      <c r="AG49" s="70">
        <f t="shared" si="29"/>
        <v>-0.004465422869846303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-0.19501892737728976</v>
      </c>
      <c r="AU49" s="70">
        <f aca="true" t="shared" si="31" ref="AU49:AU56">AU36/$Z36-1</f>
        <v>-0.12594486882711742</v>
      </c>
      <c r="AV49" s="70">
        <f aca="true" t="shared" si="32" ref="AV49:AV56">AV36/$Z36-1</f>
        <v>-0.1281080483276461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3" ref="AB50:AP50">AB37/$Z37-1</f>
        <v>0.05283832018257972</v>
      </c>
      <c r="AC50" s="70">
        <f t="shared" si="33"/>
        <v>0.07399156337370649</v>
      </c>
      <c r="AD50" s="70">
        <f t="shared" si="33"/>
        <v>0.09476557165614441</v>
      </c>
      <c r="AE50" s="70">
        <f t="shared" si="33"/>
        <v>0.15196305171788493</v>
      </c>
      <c r="AF50" s="70">
        <f t="shared" si="33"/>
        <v>0.18497448142267192</v>
      </c>
      <c r="AG50" s="70">
        <f t="shared" si="33"/>
        <v>0.21006228799024185</v>
      </c>
      <c r="AH50" s="70">
        <f t="shared" si="33"/>
        <v>0.21816345005215343</v>
      </c>
      <c r="AI50" s="70">
        <f t="shared" si="33"/>
        <v>0.21333177362751887</v>
      </c>
      <c r="AJ50" s="70">
        <f t="shared" si="33"/>
        <v>0.22456909744567288</v>
      </c>
      <c r="AK50" s="70">
        <f t="shared" si="33"/>
        <v>0.2205871776128674</v>
      </c>
      <c r="AL50" s="70">
        <f t="shared" si="33"/>
        <v>0.22998604559056712</v>
      </c>
      <c r="AM50" s="70">
        <f t="shared" si="33"/>
        <v>0.20650975199745414</v>
      </c>
      <c r="AN50" s="70">
        <f t="shared" si="33"/>
        <v>0.1967720212491364</v>
      </c>
      <c r="AO50" s="70">
        <f t="shared" si="33"/>
        <v>0.19371266571264112</v>
      </c>
      <c r="AP50" s="70">
        <f t="shared" si="33"/>
        <v>0.1693632294518277</v>
      </c>
      <c r="AQ50" s="70">
        <f t="shared" si="27"/>
        <v>0.15250445233437526</v>
      </c>
      <c r="AR50" s="70">
        <f t="shared" si="27"/>
        <v>0.12915886235256813</v>
      </c>
      <c r="AS50" s="70">
        <f t="shared" si="30"/>
        <v>0.08333003731095046</v>
      </c>
      <c r="AT50" s="70">
        <f t="shared" si="30"/>
        <v>0.05714419529883474</v>
      </c>
      <c r="AU50" s="70">
        <f t="shared" si="31"/>
        <v>0.06715221108142067</v>
      </c>
      <c r="AV50" s="70">
        <f t="shared" si="32"/>
        <v>0.0580932952704436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4" ref="AB51:AP51">AB38/$Z38-1</f>
        <v>-0.004503744329836357</v>
      </c>
      <c r="AC51" s="70">
        <f t="shared" si="34"/>
        <v>0.025344563726493075</v>
      </c>
      <c r="AD51" s="70">
        <f t="shared" si="34"/>
        <v>0.02974191489376743</v>
      </c>
      <c r="AE51" s="70">
        <f t="shared" si="34"/>
        <v>0.09938925039850921</v>
      </c>
      <c r="AF51" s="70">
        <f t="shared" si="34"/>
        <v>0.12684943404405757</v>
      </c>
      <c r="AG51" s="70">
        <f t="shared" si="34"/>
        <v>0.12380123240077023</v>
      </c>
      <c r="AH51" s="70">
        <f t="shared" si="34"/>
        <v>0.1050863764654415</v>
      </c>
      <c r="AI51" s="70">
        <f t="shared" si="34"/>
        <v>0.14054888640656715</v>
      </c>
      <c r="AJ51" s="70">
        <f t="shared" si="34"/>
        <v>0.22511034107130756</v>
      </c>
      <c r="AK51" s="70">
        <f t="shared" si="34"/>
        <v>0.2543660277662294</v>
      </c>
      <c r="AL51" s="70">
        <f t="shared" si="34"/>
        <v>0.29985956881949516</v>
      </c>
      <c r="AM51" s="70">
        <f t="shared" si="34"/>
        <v>0.3840800551102068</v>
      </c>
      <c r="AN51" s="70">
        <f t="shared" si="34"/>
        <v>0.4096179471662831</v>
      </c>
      <c r="AO51" s="70">
        <f t="shared" si="34"/>
        <v>0.4132106260658839</v>
      </c>
      <c r="AP51" s="70">
        <f t="shared" si="34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0.31257721866926835</v>
      </c>
      <c r="AU51" s="70">
        <f t="shared" si="31"/>
        <v>0.32070961841587486</v>
      </c>
      <c r="AV51" s="70">
        <f t="shared" si="32"/>
        <v>0.5061117686050027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5" ref="AB52:AP52">AB39/$Z39-1</f>
        <v>0.015130900820145898</v>
      </c>
      <c r="AC52" s="70">
        <f t="shared" si="35"/>
        <v>0.07035274827165905</v>
      </c>
      <c r="AD52" s="70">
        <f t="shared" si="35"/>
        <v>0.08220614344604527</v>
      </c>
      <c r="AE52" s="70">
        <f t="shared" si="35"/>
        <v>0.1379069204090564</v>
      </c>
      <c r="AF52" s="70">
        <f t="shared" si="35"/>
        <v>0.16212239295286857</v>
      </c>
      <c r="AG52" s="70">
        <f t="shared" si="35"/>
        <v>0.15993820985064233</v>
      </c>
      <c r="AH52" s="70">
        <f t="shared" si="35"/>
        <v>0.13233684780225707</v>
      </c>
      <c r="AI52" s="70">
        <f t="shared" si="35"/>
        <v>0.12934707420863734</v>
      </c>
      <c r="AJ52" s="70">
        <f t="shared" si="35"/>
        <v>0.1920236417866208</v>
      </c>
      <c r="AK52" s="70">
        <f t="shared" si="35"/>
        <v>0.2361361534676354</v>
      </c>
      <c r="AL52" s="70">
        <f t="shared" si="35"/>
        <v>0.2062348568415071</v>
      </c>
      <c r="AM52" s="70">
        <f t="shared" si="35"/>
        <v>0.29815552381651766</v>
      </c>
      <c r="AN52" s="70">
        <f t="shared" si="35"/>
        <v>0.3145035319656946</v>
      </c>
      <c r="AO52" s="70">
        <f t="shared" si="35"/>
        <v>0.314764938710159</v>
      </c>
      <c r="AP52" s="70">
        <f t="shared" si="35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0.34944930067979185</v>
      </c>
      <c r="AV52" s="70">
        <f t="shared" si="32"/>
        <v>0.48060812069915104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6" ref="AB53:AP53">AB40/$Z40-1</f>
        <v>-0.02071105352623559</v>
      </c>
      <c r="AC53" s="70">
        <f t="shared" si="36"/>
        <v>-0.020729932756773373</v>
      </c>
      <c r="AD53" s="70">
        <f t="shared" si="36"/>
        <v>-0.037852444540416585</v>
      </c>
      <c r="AE53" s="70">
        <f t="shared" si="36"/>
        <v>-0.018110374337630075</v>
      </c>
      <c r="AF53" s="70">
        <f t="shared" si="36"/>
        <v>-0.01572760347573776</v>
      </c>
      <c r="AG53" s="70">
        <f t="shared" si="36"/>
        <v>-0.009985536351586166</v>
      </c>
      <c r="AH53" s="70">
        <f t="shared" si="36"/>
        <v>-0.05286343961587081</v>
      </c>
      <c r="AI53" s="70">
        <f t="shared" si="36"/>
        <v>-0.14348906806116213</v>
      </c>
      <c r="AJ53" s="70">
        <f t="shared" si="36"/>
        <v>-0.14310769139817614</v>
      </c>
      <c r="AK53" s="70">
        <f t="shared" si="36"/>
        <v>-0.13375464104765622</v>
      </c>
      <c r="AL53" s="70">
        <f t="shared" si="36"/>
        <v>-0.15340841924864967</v>
      </c>
      <c r="AM53" s="70">
        <f t="shared" si="36"/>
        <v>-0.19844074303360704</v>
      </c>
      <c r="AN53" s="70">
        <f t="shared" si="36"/>
        <v>-0.211673337142528</v>
      </c>
      <c r="AO53" s="70">
        <f t="shared" si="36"/>
        <v>-0.21436546326673478</v>
      </c>
      <c r="AP53" s="70">
        <f t="shared" si="36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-0.2660614570595282</v>
      </c>
      <c r="AT53" s="70">
        <f t="shared" si="30"/>
        <v>-0.3531848206582513</v>
      </c>
      <c r="AU53" s="70">
        <f t="shared" si="31"/>
        <v>-0.3389257606889987</v>
      </c>
      <c r="AV53" s="70">
        <f t="shared" si="32"/>
        <v>-0.33655669472000316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7" ref="AB54:AP54">AB41/$Z41-1</f>
        <v>-0.012816217469737823</v>
      </c>
      <c r="AC54" s="70">
        <f t="shared" si="37"/>
        <v>0.04893417947415801</v>
      </c>
      <c r="AD54" s="70">
        <f t="shared" si="37"/>
        <v>0.027607775160105152</v>
      </c>
      <c r="AE54" s="70">
        <f t="shared" si="37"/>
        <v>0.16650788399606653</v>
      </c>
      <c r="AF54" s="70">
        <f t="shared" si="37"/>
        <v>0.19112800778527128</v>
      </c>
      <c r="AG54" s="70">
        <f t="shared" si="37"/>
        <v>0.2219647299001526</v>
      </c>
      <c r="AH54" s="70">
        <f t="shared" si="37"/>
        <v>0.2809731810328029</v>
      </c>
      <c r="AI54" s="70">
        <f t="shared" si="37"/>
        <v>0.297245974220971</v>
      </c>
      <c r="AJ54" s="70">
        <f t="shared" si="37"/>
        <v>0.3003285755762435</v>
      </c>
      <c r="AK54" s="70">
        <f t="shared" si="37"/>
        <v>0.34967224882803283</v>
      </c>
      <c r="AL54" s="70">
        <f t="shared" si="37"/>
        <v>0.3398973595278114</v>
      </c>
      <c r="AM54" s="70">
        <f t="shared" si="37"/>
        <v>0.35041782487590356</v>
      </c>
      <c r="AN54" s="70">
        <f t="shared" si="37"/>
        <v>0.38266796827570726</v>
      </c>
      <c r="AO54" s="70">
        <f t="shared" si="37"/>
        <v>0.34766393288919484</v>
      </c>
      <c r="AP54" s="70">
        <f t="shared" si="37"/>
        <v>0.30470337081584886</v>
      </c>
      <c r="AQ54" s="70">
        <f t="shared" si="27"/>
        <v>0.22582904156989603</v>
      </c>
      <c r="AR54" s="70">
        <f t="shared" si="27"/>
        <v>0.2524155564884516</v>
      </c>
      <c r="AS54" s="70">
        <f t="shared" si="30"/>
        <v>0.2771777724891431</v>
      </c>
      <c r="AT54" s="70">
        <f t="shared" si="30"/>
        <v>0.11846291677829957</v>
      </c>
      <c r="AU54" s="70">
        <f t="shared" si="31"/>
        <v>0.21852120251964302</v>
      </c>
      <c r="AV54" s="70">
        <f t="shared" si="32"/>
        <v>0.2214908420772317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8" ref="AB55:AP55">AB42/$Z42-1</f>
        <v>0.4654616072000941</v>
      </c>
      <c r="AC55" s="71">
        <f t="shared" si="38"/>
        <v>0.5550167718543144</v>
      </c>
      <c r="AD55" s="71">
        <f t="shared" si="38"/>
        <v>0.4530239248091652</v>
      </c>
      <c r="AE55" s="71">
        <f t="shared" si="38"/>
        <v>0.3966343003566757</v>
      </c>
      <c r="AF55" s="71">
        <f t="shared" si="38"/>
        <v>0.39044476737753886</v>
      </c>
      <c r="AG55" s="71">
        <f t="shared" si="38"/>
        <v>0.3479997509468118</v>
      </c>
      <c r="AH55" s="71">
        <f t="shared" si="38"/>
        <v>0.3099279895732321</v>
      </c>
      <c r="AI55" s="71">
        <f t="shared" si="38"/>
        <v>0.16672550982568302</v>
      </c>
      <c r="AJ55" s="71">
        <f t="shared" si="38"/>
        <v>0.039181705987521465</v>
      </c>
      <c r="AK55" s="71">
        <f t="shared" si="38"/>
        <v>-0.016264114982435296</v>
      </c>
      <c r="AL55" s="71">
        <f t="shared" si="38"/>
        <v>-0.11434533893878318</v>
      </c>
      <c r="AM55" s="71">
        <f t="shared" si="38"/>
        <v>-0.15527959200509267</v>
      </c>
      <c r="AN55" s="71">
        <f t="shared" si="38"/>
        <v>-0.0584921327189617</v>
      </c>
      <c r="AO55" s="71">
        <f t="shared" si="38"/>
        <v>-0.04447502156425176</v>
      </c>
      <c r="AP55" s="71">
        <f t="shared" si="38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0.03344218025746826</v>
      </c>
      <c r="AT55" s="71">
        <f t="shared" si="30"/>
        <v>-0.04028697303318307</v>
      </c>
      <c r="AU55" s="71">
        <f t="shared" si="31"/>
        <v>-0.09516229552060462</v>
      </c>
      <c r="AV55" s="71">
        <f t="shared" si="32"/>
        <v>-0.11193042012214227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9" ref="AA56:AP56">AA43/$Z43-1</f>
        <v>-0.0025639231041477695</v>
      </c>
      <c r="AB56" s="72">
        <f t="shared" si="39"/>
        <v>0.005233359432153639</v>
      </c>
      <c r="AC56" s="72">
        <f t="shared" si="39"/>
        <v>0.012628152388073577</v>
      </c>
      <c r="AD56" s="72">
        <f t="shared" si="39"/>
        <v>0.00591568096233841</v>
      </c>
      <c r="AE56" s="72">
        <f t="shared" si="39"/>
        <v>0.058157279744721624</v>
      </c>
      <c r="AF56" s="72">
        <f t="shared" si="39"/>
        <v>0.06954035840343553</v>
      </c>
      <c r="AG56" s="72">
        <f t="shared" si="39"/>
        <v>0.08082682148107234</v>
      </c>
      <c r="AH56" s="72">
        <f t="shared" si="39"/>
        <v>0.07638155758504639</v>
      </c>
      <c r="AI56" s="72">
        <f t="shared" si="39"/>
        <v>0.04527455883817355</v>
      </c>
      <c r="AJ56" s="72">
        <f t="shared" si="39"/>
        <v>0.0758199477424828</v>
      </c>
      <c r="AK56" s="72">
        <f t="shared" si="39"/>
        <v>0.09389425808711893</v>
      </c>
      <c r="AL56" s="72">
        <f t="shared" si="39"/>
        <v>0.08066582504429021</v>
      </c>
      <c r="AM56" s="72">
        <f t="shared" si="39"/>
        <v>0.11307978497628235</v>
      </c>
      <c r="AN56" s="72">
        <f t="shared" si="39"/>
        <v>0.11755000198547272</v>
      </c>
      <c r="AO56" s="72">
        <f t="shared" si="39"/>
        <v>0.11701127097057862</v>
      </c>
      <c r="AP56" s="72">
        <f t="shared" si="39"/>
        <v>0.12072735080912023</v>
      </c>
      <c r="AQ56" s="72">
        <f>AQ43/$Z43-1</f>
        <v>0.10395900554003878</v>
      </c>
      <c r="AR56" s="72">
        <f>AR43/$Z43-1</f>
        <v>0.13300710376781333</v>
      </c>
      <c r="AS56" s="72">
        <f t="shared" si="30"/>
        <v>0.06037585546549762</v>
      </c>
      <c r="AT56" s="355">
        <f t="shared" si="30"/>
        <v>-0.0027576420344538333</v>
      </c>
      <c r="AU56" s="72">
        <f t="shared" si="31"/>
        <v>0.042143367727086156</v>
      </c>
      <c r="AV56" s="72">
        <f t="shared" si="32"/>
        <v>0.0852448888307975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10" t="s">
        <v>9</v>
      </c>
    </row>
    <row r="59" spans="25:59" ht="27.75">
      <c r="Y59" s="330" t="s">
        <v>36</v>
      </c>
      <c r="Z59" s="331" t="s">
        <v>101</v>
      </c>
      <c r="AA59" s="317">
        <v>1990</v>
      </c>
      <c r="AB59" s="317">
        <f aca="true" t="shared" si="40" ref="AB59:BE59">AA59+1</f>
        <v>1991</v>
      </c>
      <c r="AC59" s="317">
        <f t="shared" si="40"/>
        <v>1992</v>
      </c>
      <c r="AD59" s="317">
        <f t="shared" si="40"/>
        <v>1993</v>
      </c>
      <c r="AE59" s="317">
        <f t="shared" si="40"/>
        <v>1994</v>
      </c>
      <c r="AF59" s="317">
        <f t="shared" si="40"/>
        <v>1995</v>
      </c>
      <c r="AG59" s="317">
        <f t="shared" si="40"/>
        <v>1996</v>
      </c>
      <c r="AH59" s="317">
        <f t="shared" si="40"/>
        <v>1997</v>
      </c>
      <c r="AI59" s="317">
        <f t="shared" si="40"/>
        <v>1998</v>
      </c>
      <c r="AJ59" s="317">
        <f t="shared" si="40"/>
        <v>1999</v>
      </c>
      <c r="AK59" s="317">
        <f t="shared" si="40"/>
        <v>2000</v>
      </c>
      <c r="AL59" s="317">
        <f t="shared" si="40"/>
        <v>2001</v>
      </c>
      <c r="AM59" s="317">
        <f t="shared" si="40"/>
        <v>2002</v>
      </c>
      <c r="AN59" s="317">
        <f t="shared" si="40"/>
        <v>2003</v>
      </c>
      <c r="AO59" s="317">
        <f t="shared" si="40"/>
        <v>2004</v>
      </c>
      <c r="AP59" s="317">
        <f t="shared" si="40"/>
        <v>2005</v>
      </c>
      <c r="AQ59" s="317">
        <f t="shared" si="40"/>
        <v>2006</v>
      </c>
      <c r="AR59" s="317">
        <f t="shared" si="40"/>
        <v>2007</v>
      </c>
      <c r="AS59" s="318">
        <v>2008</v>
      </c>
      <c r="AT59" s="318">
        <v>2009</v>
      </c>
      <c r="AU59" s="318">
        <v>2010</v>
      </c>
      <c r="AV59" s="318" t="s">
        <v>202</v>
      </c>
      <c r="AW59" s="317" t="e">
        <f t="shared" si="40"/>
        <v>#VALUE!</v>
      </c>
      <c r="AX59" s="317" t="e">
        <f t="shared" si="40"/>
        <v>#VALUE!</v>
      </c>
      <c r="AY59" s="317" t="e">
        <f t="shared" si="40"/>
        <v>#VALUE!</v>
      </c>
      <c r="AZ59" s="317" t="e">
        <f t="shared" si="40"/>
        <v>#VALUE!</v>
      </c>
      <c r="BA59" s="317" t="e">
        <f t="shared" si="40"/>
        <v>#VALUE!</v>
      </c>
      <c r="BB59" s="317" t="e">
        <f t="shared" si="40"/>
        <v>#VALUE!</v>
      </c>
      <c r="BC59" s="317" t="e">
        <f t="shared" si="40"/>
        <v>#VALUE!</v>
      </c>
      <c r="BD59" s="317" t="e">
        <f t="shared" si="40"/>
        <v>#VALUE!</v>
      </c>
      <c r="BE59" s="317" t="e">
        <f t="shared" si="40"/>
        <v>#VALUE!</v>
      </c>
      <c r="BF59" s="332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1" ref="AB60:AV60">AB35/AA35-1</f>
        <v>0.013900688482058499</v>
      </c>
      <c r="AC60" s="70">
        <f t="shared" si="41"/>
        <v>0.00294317833732638</v>
      </c>
      <c r="AD60" s="70">
        <f t="shared" si="41"/>
        <v>-0.024945201522512894</v>
      </c>
      <c r="AE60" s="70">
        <f t="shared" si="41"/>
        <v>0.10413976408112346</v>
      </c>
      <c r="AF60" s="70">
        <f t="shared" si="41"/>
        <v>-0.012949553837653394</v>
      </c>
      <c r="AG60" s="70">
        <f t="shared" si="41"/>
        <v>-0.022198310252039444</v>
      </c>
      <c r="AH60" s="70">
        <f t="shared" si="41"/>
        <v>0.008315287726225584</v>
      </c>
      <c r="AI60" s="70">
        <f t="shared" si="41"/>
        <v>0.012121286290160516</v>
      </c>
      <c r="AJ60" s="70">
        <f t="shared" si="41"/>
        <v>-0.014383260120241492</v>
      </c>
      <c r="AK60" s="70">
        <f t="shared" si="41"/>
        <v>-0.018413850476918348</v>
      </c>
      <c r="AL60" s="70">
        <f t="shared" si="41"/>
        <v>-0.025844999676968294</v>
      </c>
      <c r="AM60" s="70">
        <f t="shared" si="41"/>
        <v>0.1113346577998291</v>
      </c>
      <c r="AN60" s="70">
        <f t="shared" si="41"/>
        <v>-0.03680605037615514</v>
      </c>
      <c r="AO60" s="70">
        <f t="shared" si="41"/>
        <v>0.0013007167983585255</v>
      </c>
      <c r="AP60" s="70">
        <f t="shared" si="41"/>
        <v>0.0735422540713464</v>
      </c>
      <c r="AQ60" s="70">
        <f t="shared" si="41"/>
        <v>-0.029804945590712895</v>
      </c>
      <c r="AR60" s="70">
        <f t="shared" si="41"/>
        <v>0.0775011259211309</v>
      </c>
      <c r="AS60" s="70">
        <f t="shared" si="41"/>
        <v>-0.046155581231822285</v>
      </c>
      <c r="AT60" s="70">
        <f t="shared" si="41"/>
        <v>0.0117393644150241</v>
      </c>
      <c r="AU60" s="70">
        <f t="shared" si="41"/>
        <v>0.013913101234321434</v>
      </c>
      <c r="AV60" s="70">
        <f t="shared" si="41"/>
        <v>0.06083462633606751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2" ref="AB61:AV61">AB36/AA36-1</f>
        <v>-0.012647152287882824</v>
      </c>
      <c r="AC61" s="70">
        <f t="shared" si="42"/>
        <v>-0.0203439565535094</v>
      </c>
      <c r="AD61" s="70">
        <f t="shared" si="42"/>
        <v>-0.02391395770594107</v>
      </c>
      <c r="AE61" s="70">
        <f t="shared" si="42"/>
        <v>0.038247529693510085</v>
      </c>
      <c r="AF61" s="70">
        <f t="shared" si="42"/>
        <v>-0.0031631389071138383</v>
      </c>
      <c r="AG61" s="70">
        <f t="shared" si="42"/>
        <v>0.018698734277305284</v>
      </c>
      <c r="AH61" s="70">
        <f t="shared" si="42"/>
        <v>0.0010072975857018385</v>
      </c>
      <c r="AI61" s="70">
        <f t="shared" si="42"/>
        <v>-0.07405223419401874</v>
      </c>
      <c r="AJ61" s="70">
        <f t="shared" si="42"/>
        <v>0.026047835856184864</v>
      </c>
      <c r="AK61" s="70">
        <f t="shared" si="42"/>
        <v>0.023536421781619188</v>
      </c>
      <c r="AL61" s="70">
        <f t="shared" si="42"/>
        <v>-0.03759104478367403</v>
      </c>
      <c r="AM61" s="70">
        <f t="shared" si="42"/>
        <v>0.025646112459348558</v>
      </c>
      <c r="AN61" s="70">
        <f t="shared" si="42"/>
        <v>0.008372203687593283</v>
      </c>
      <c r="AO61" s="70">
        <f t="shared" si="42"/>
        <v>0.0006255378480464202</v>
      </c>
      <c r="AP61" s="70">
        <f t="shared" si="42"/>
        <v>-0.013000830119170637</v>
      </c>
      <c r="AQ61" s="70">
        <f t="shared" si="42"/>
        <v>-0.004971218992328774</v>
      </c>
      <c r="AR61" s="70">
        <f t="shared" si="42"/>
        <v>0.02293277580462494</v>
      </c>
      <c r="AS61" s="70">
        <f t="shared" si="42"/>
        <v>-0.10369384023282613</v>
      </c>
      <c r="AT61" s="70">
        <f t="shared" si="42"/>
        <v>-0.07374805863504141</v>
      </c>
      <c r="AU61" s="70">
        <f t="shared" si="42"/>
        <v>0.08580830146120322</v>
      </c>
      <c r="AV61" s="70">
        <f t="shared" si="42"/>
        <v>-0.0024748776402993</v>
      </c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3" ref="AB62:AV62">AB37/AA37-1</f>
        <v>0.052799658810479766</v>
      </c>
      <c r="AC62" s="70">
        <f t="shared" si="43"/>
        <v>0.020091634950614834</v>
      </c>
      <c r="AD62" s="70">
        <f t="shared" si="43"/>
        <v>0.019342803976207357</v>
      </c>
      <c r="AE62" s="70">
        <f t="shared" si="43"/>
        <v>0.05224632701521004</v>
      </c>
      <c r="AF62" s="70">
        <f t="shared" si="43"/>
        <v>0.028656674062208953</v>
      </c>
      <c r="AG62" s="70">
        <f t="shared" si="43"/>
        <v>0.0211716007060756</v>
      </c>
      <c r="AH62" s="70">
        <f t="shared" si="43"/>
        <v>0.0066948306234437815</v>
      </c>
      <c r="AI62" s="70">
        <f t="shared" si="43"/>
        <v>-0.003966361348657799</v>
      </c>
      <c r="AJ62" s="70">
        <f t="shared" si="43"/>
        <v>0.009261542524809707</v>
      </c>
      <c r="AK62" s="70">
        <f t="shared" si="43"/>
        <v>-0.0032516906078320362</v>
      </c>
      <c r="AL62" s="70">
        <f t="shared" si="43"/>
        <v>0.007700284051878503</v>
      </c>
      <c r="AM62" s="70">
        <f t="shared" si="43"/>
        <v>-0.019086634094162447</v>
      </c>
      <c r="AN62" s="70">
        <f t="shared" si="43"/>
        <v>-0.008070992159156742</v>
      </c>
      <c r="AO62" s="70">
        <f t="shared" si="43"/>
        <v>-0.002556339454946488</v>
      </c>
      <c r="AP62" s="70">
        <f t="shared" si="43"/>
        <v>-0.020398071462429335</v>
      </c>
      <c r="AQ62" s="70">
        <f t="shared" si="43"/>
        <v>-0.014417057671084477</v>
      </c>
      <c r="AR62" s="70">
        <f t="shared" si="43"/>
        <v>-0.020256398953185095</v>
      </c>
      <c r="AS62" s="70">
        <f t="shared" si="43"/>
        <v>-0.04058669383875235</v>
      </c>
      <c r="AT62" s="70">
        <f t="shared" si="43"/>
        <v>-0.024171620014445838</v>
      </c>
      <c r="AU62" s="70">
        <f t="shared" si="43"/>
        <v>0.00946702997291382</v>
      </c>
      <c r="AV62" s="70">
        <f t="shared" si="43"/>
        <v>-0.00848886945733529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4" ref="AB63:AV63">AB38/AA38-1</f>
        <v>-0.0046206444936258695</v>
      </c>
      <c r="AC63" s="70">
        <f t="shared" si="44"/>
        <v>0.029983345378065573</v>
      </c>
      <c r="AD63" s="70">
        <f t="shared" si="44"/>
        <v>0.00428865702597836</v>
      </c>
      <c r="AE63" s="70">
        <f t="shared" si="44"/>
        <v>0.06763571968606019</v>
      </c>
      <c r="AF63" s="70">
        <f t="shared" si="44"/>
        <v>0.024977671589561545</v>
      </c>
      <c r="AG63" s="70">
        <f t="shared" si="44"/>
        <v>-0.0027050656025514597</v>
      </c>
      <c r="AH63" s="70">
        <f t="shared" si="44"/>
        <v>-0.016653172639211622</v>
      </c>
      <c r="AI63" s="70">
        <f t="shared" si="44"/>
        <v>0.03209026072201748</v>
      </c>
      <c r="AJ63" s="70">
        <f t="shared" si="44"/>
        <v>0.07414101725280808</v>
      </c>
      <c r="AK63" s="70">
        <f t="shared" si="44"/>
        <v>0.023880042241206656</v>
      </c>
      <c r="AL63" s="70">
        <f t="shared" si="44"/>
        <v>0.03626815462650912</v>
      </c>
      <c r="AM63" s="70">
        <f t="shared" si="44"/>
        <v>0.06479198854319246</v>
      </c>
      <c r="AN63" s="70">
        <f t="shared" si="44"/>
        <v>0.018451166868409752</v>
      </c>
      <c r="AO63" s="70">
        <f t="shared" si="44"/>
        <v>0.0025486898111810596</v>
      </c>
      <c r="AP63" s="70">
        <f t="shared" si="44"/>
        <v>0.014640141370985793</v>
      </c>
      <c r="AQ63" s="70">
        <f t="shared" si="44"/>
        <v>-0.002933973212348895</v>
      </c>
      <c r="AR63" s="70">
        <f t="shared" si="44"/>
        <v>0.034063205358036974</v>
      </c>
      <c r="AS63" s="70">
        <f t="shared" si="44"/>
        <v>-0.03723609374785519</v>
      </c>
      <c r="AT63" s="70">
        <f t="shared" si="44"/>
        <v>-0.07782122134778913</v>
      </c>
      <c r="AU63" s="70">
        <f t="shared" si="44"/>
        <v>0.00619574957643354</v>
      </c>
      <c r="AV63" s="70">
        <f t="shared" si="44"/>
        <v>0.14038070716219098</v>
      </c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5" ref="AB64:AV64">AB39/AA39-1</f>
        <v>0.01507340214518793</v>
      </c>
      <c r="AC64" s="70">
        <f t="shared" si="45"/>
        <v>0.054398745429676376</v>
      </c>
      <c r="AD64" s="70">
        <f t="shared" si="45"/>
        <v>0.0110742885404147</v>
      </c>
      <c r="AE64" s="70">
        <f t="shared" si="45"/>
        <v>0.05146965511177415</v>
      </c>
      <c r="AF64" s="70">
        <f t="shared" si="45"/>
        <v>0.02128071471356119</v>
      </c>
      <c r="AG64" s="70">
        <f t="shared" si="45"/>
        <v>-0.00187947768279062</v>
      </c>
      <c r="AH64" s="70">
        <f t="shared" si="45"/>
        <v>-0.023795545154029596</v>
      </c>
      <c r="AI64" s="70">
        <f t="shared" si="45"/>
        <v>-0.0026403570628499295</v>
      </c>
      <c r="AJ64" s="70">
        <f t="shared" si="45"/>
        <v>0.05549805636314464</v>
      </c>
      <c r="AK64" s="70">
        <f t="shared" si="45"/>
        <v>0.0370064066975202</v>
      </c>
      <c r="AL64" s="70">
        <f t="shared" si="45"/>
        <v>-0.02418932294978071</v>
      </c>
      <c r="AM64" s="70">
        <f t="shared" si="45"/>
        <v>0.07620461840715032</v>
      </c>
      <c r="AN64" s="70">
        <f t="shared" si="45"/>
        <v>0.012593258549726372</v>
      </c>
      <c r="AO64" s="70">
        <f t="shared" si="45"/>
        <v>0.0001988634781935339</v>
      </c>
      <c r="AP64" s="70">
        <f t="shared" si="45"/>
        <v>0.039756648977414155</v>
      </c>
      <c r="AQ64" s="70">
        <f t="shared" si="45"/>
        <v>-0.04856292961365538</v>
      </c>
      <c r="AR64" s="70">
        <f t="shared" si="45"/>
        <v>0.08455831287685744</v>
      </c>
      <c r="AS64" s="70">
        <f t="shared" si="45"/>
        <v>-0.04866334029768049</v>
      </c>
      <c r="AT64" s="70">
        <f t="shared" si="45"/>
        <v>-0.054593430566069134</v>
      </c>
      <c r="AU64" s="70">
        <f t="shared" si="45"/>
        <v>0.06363085610601948</v>
      </c>
      <c r="AV64" s="70">
        <f t="shared" si="45"/>
        <v>0.09719432953374918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6" ref="AB65:AV65">AB40/AA40-1</f>
        <v>0.018248507950171966</v>
      </c>
      <c r="AC65" s="70">
        <f t="shared" si="46"/>
        <v>-1.927850876470849E-05</v>
      </c>
      <c r="AD65" s="70">
        <f t="shared" si="46"/>
        <v>-0.01748497412143446</v>
      </c>
      <c r="AE65" s="70">
        <f t="shared" si="46"/>
        <v>0.020518755247843856</v>
      </c>
      <c r="AF65" s="70">
        <f t="shared" si="46"/>
        <v>0.002426719663409127</v>
      </c>
      <c r="AG65" s="70">
        <f t="shared" si="46"/>
        <v>0.005833819117988526</v>
      </c>
      <c r="AH65" s="70">
        <f t="shared" si="46"/>
        <v>-0.043310380644612456</v>
      </c>
      <c r="AI65" s="70">
        <f t="shared" si="46"/>
        <v>-0.09568380340902094</v>
      </c>
      <c r="AJ65" s="70">
        <f t="shared" si="46"/>
        <v>0.0004452677120216908</v>
      </c>
      <c r="AK65" s="70">
        <f t="shared" si="46"/>
        <v>0.010915082626638428</v>
      </c>
      <c r="AL65" s="70">
        <f t="shared" si="46"/>
        <v>-0.022688465799993618</v>
      </c>
      <c r="AM65" s="70">
        <f t="shared" si="46"/>
        <v>-0.05319250132985165</v>
      </c>
      <c r="AN65" s="70">
        <f t="shared" si="46"/>
        <v>-0.016508566264959</v>
      </c>
      <c r="AO65" s="70">
        <f t="shared" si="46"/>
        <v>-0.0034149880386495912</v>
      </c>
      <c r="AP65" s="70">
        <f t="shared" si="46"/>
        <v>0.021894939967637805</v>
      </c>
      <c r="AQ65" s="70">
        <f t="shared" si="46"/>
        <v>0.0014113786385248073</v>
      </c>
      <c r="AR65" s="70">
        <f t="shared" si="46"/>
        <v>-0.015113765858091766</v>
      </c>
      <c r="AS65" s="70">
        <f t="shared" si="46"/>
        <v>-0.07309699393132552</v>
      </c>
      <c r="AT65" s="70">
        <f t="shared" si="46"/>
        <v>-0.11870661983450226</v>
      </c>
      <c r="AU65" s="70">
        <f t="shared" si="46"/>
        <v>0.02204502990137569</v>
      </c>
      <c r="AV65" s="70">
        <f t="shared" si="46"/>
        <v>0.003583660999201488</v>
      </c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7" ref="AB66:AV66">AB41/AA41-1</f>
        <v>0.014764890350999593</v>
      </c>
      <c r="AC66" s="70">
        <f t="shared" si="47"/>
        <v>0.06255207797845164</v>
      </c>
      <c r="AD66" s="70">
        <f t="shared" si="47"/>
        <v>-0.020331499088669158</v>
      </c>
      <c r="AE66" s="70">
        <f t="shared" si="47"/>
        <v>0.13516840977027478</v>
      </c>
      <c r="AF66" s="70">
        <f t="shared" si="47"/>
        <v>0.021105835740144574</v>
      </c>
      <c r="AG66" s="70">
        <f t="shared" si="47"/>
        <v>0.025888671841591382</v>
      </c>
      <c r="AH66" s="70">
        <f t="shared" si="47"/>
        <v>0.04828981531854182</v>
      </c>
      <c r="AI66" s="70">
        <f t="shared" si="47"/>
        <v>0.012703461266103888</v>
      </c>
      <c r="AJ66" s="70">
        <f t="shared" si="47"/>
        <v>0.0023762658867556574</v>
      </c>
      <c r="AK66" s="70">
        <f t="shared" si="47"/>
        <v>0.03794708059070562</v>
      </c>
      <c r="AL66" s="70">
        <f t="shared" si="47"/>
        <v>-0.007242417045107974</v>
      </c>
      <c r="AM66" s="70">
        <f t="shared" si="47"/>
        <v>0.007851694962515365</v>
      </c>
      <c r="AN66" s="70">
        <f t="shared" si="47"/>
        <v>0.023881603756798153</v>
      </c>
      <c r="AO66" s="70">
        <f t="shared" si="47"/>
        <v>-0.02531629877140007</v>
      </c>
      <c r="AP66" s="70">
        <f t="shared" si="47"/>
        <v>-0.031877800559108826</v>
      </c>
      <c r="AQ66" s="70">
        <f t="shared" si="47"/>
        <v>-0.060453840321291974</v>
      </c>
      <c r="AR66" s="70">
        <f t="shared" si="47"/>
        <v>0.021688599320918822</v>
      </c>
      <c r="AS66" s="70">
        <f t="shared" si="47"/>
        <v>0.019771565334209207</v>
      </c>
      <c r="AT66" s="70">
        <f t="shared" si="47"/>
        <v>-0.12426997958280928</v>
      </c>
      <c r="AU66" s="70">
        <f t="shared" si="47"/>
        <v>0.0894605303764191</v>
      </c>
      <c r="AV66" s="70">
        <f t="shared" si="47"/>
        <v>0.0024370848463268757</v>
      </c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8" ref="AB67:AQ67">AB42/AA42-1</f>
        <v>0.4654616072000939</v>
      </c>
      <c r="AC67" s="71">
        <f t="shared" si="48"/>
        <v>0.06111054988695619</v>
      </c>
      <c r="AD67" s="71">
        <f t="shared" si="48"/>
        <v>-0.06558954790148375</v>
      </c>
      <c r="AE67" s="71">
        <f t="shared" si="48"/>
        <v>-0.038808462468982174</v>
      </c>
      <c r="AF67" s="71">
        <f t="shared" si="48"/>
        <v>-0.004431749225660697</v>
      </c>
      <c r="AG67" s="71">
        <f t="shared" si="48"/>
        <v>-0.03052621537120148</v>
      </c>
      <c r="AH67" s="71">
        <f t="shared" si="48"/>
        <v>-0.0282431516377053</v>
      </c>
      <c r="AI67" s="71">
        <f t="shared" si="48"/>
        <v>-0.10932087938223511</v>
      </c>
      <c r="AJ67" s="71">
        <f t="shared" si="48"/>
        <v>-0.10931774677423278</v>
      </c>
      <c r="AK67" s="71">
        <f t="shared" si="48"/>
        <v>-0.05335527045028876</v>
      </c>
      <c r="AL67" s="71">
        <f t="shared" si="48"/>
        <v>-0.09970280178871038</v>
      </c>
      <c r="AM67" s="71">
        <f t="shared" si="48"/>
        <v>-0.046219203563227396</v>
      </c>
      <c r="AN67" s="71">
        <f t="shared" si="48"/>
        <v>0.11457928371338055</v>
      </c>
      <c r="AO67" s="71">
        <f t="shared" si="48"/>
        <v>0.014887938424975156</v>
      </c>
      <c r="AP67" s="71">
        <f t="shared" si="48"/>
        <v>0.0744344497552416</v>
      </c>
      <c r="AQ67" s="71">
        <f t="shared" si="48"/>
        <v>-0.04548006381182257</v>
      </c>
      <c r="AR67" s="71">
        <f aca="true" t="shared" si="49" ref="AR67:AV68">AR42/AQ42-1</f>
        <v>0.045585772367064514</v>
      </c>
      <c r="AS67" s="71">
        <f t="shared" si="49"/>
        <v>0.00860135129931483</v>
      </c>
      <c r="AT67" s="71">
        <f t="shared" si="49"/>
        <v>-0.071343278510543</v>
      </c>
      <c r="AU67" s="71">
        <f t="shared" si="49"/>
        <v>-0.0571788867562375</v>
      </c>
      <c r="AV67" s="71">
        <f t="shared" si="49"/>
        <v>-0.018531637793747002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50" ref="AB68:AN68">AB43/AA43-1</f>
        <v>0.007817325557911925</v>
      </c>
      <c r="AC68" s="72">
        <f t="shared" si="50"/>
        <v>0.007356294821032838</v>
      </c>
      <c r="AD68" s="72">
        <f t="shared" si="50"/>
        <v>-0.006628762403953714</v>
      </c>
      <c r="AE68" s="72">
        <f t="shared" si="50"/>
        <v>0.05193437160896486</v>
      </c>
      <c r="AF68" s="72">
        <f t="shared" si="50"/>
        <v>0.010757454375270203</v>
      </c>
      <c r="AG68" s="72">
        <f t="shared" si="50"/>
        <v>0.01055262944400237</v>
      </c>
      <c r="AH68" s="72">
        <f t="shared" si="50"/>
        <v>-0.004112836402352271</v>
      </c>
      <c r="AI68" s="72">
        <f t="shared" si="50"/>
        <v>-0.028899602123120705</v>
      </c>
      <c r="AJ68" s="72">
        <f t="shared" si="50"/>
        <v>0.02922235947104701</v>
      </c>
      <c r="AK68" s="72">
        <f t="shared" si="50"/>
        <v>0.016800497501987532</v>
      </c>
      <c r="AL68" s="72">
        <f t="shared" si="50"/>
        <v>-0.012092972373729194</v>
      </c>
      <c r="AM68" s="72">
        <f t="shared" si="50"/>
        <v>0.02999443415420644</v>
      </c>
      <c r="AN68" s="72">
        <f t="shared" si="50"/>
        <v>0.004016079592430666</v>
      </c>
      <c r="AO68" s="72">
        <f>AO43/AN43-1</f>
        <v>-0.00048206434963715683</v>
      </c>
      <c r="AP68" s="72">
        <f>AP43/AO43-1</f>
        <v>0.0033268060359969986</v>
      </c>
      <c r="AQ68" s="72">
        <f>AQ43/AP43-1</f>
        <v>-0.014962020206765958</v>
      </c>
      <c r="AR68" s="72">
        <f t="shared" si="49"/>
        <v>0.02631266023647738</v>
      </c>
      <c r="AS68" s="72">
        <f t="shared" si="49"/>
        <v>-0.06410484811682171</v>
      </c>
      <c r="AT68" s="72">
        <f t="shared" si="49"/>
        <v>-0.059538791999593665</v>
      </c>
      <c r="AU68" s="72">
        <f t="shared" si="49"/>
        <v>0.045025173071410185</v>
      </c>
      <c r="AV68" s="72">
        <f t="shared" si="49"/>
        <v>0.04135853322918104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396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.625" style="220" customWidth="1"/>
    <col min="2" max="2" width="13.625" style="220" customWidth="1"/>
    <col min="3" max="3" width="10.75390625" style="220" customWidth="1"/>
    <col min="4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189</v>
      </c>
    </row>
    <row r="2" spans="3:5" ht="12.75">
      <c r="C2" s="57"/>
      <c r="E2" s="220"/>
    </row>
    <row r="3" spans="4:5" ht="15" thickBot="1">
      <c r="D3" s="414" t="s">
        <v>152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CO2-Sector'!$Z$5</f>
        <v>317760.4781841786</v>
      </c>
      <c r="D5" s="313">
        <f>'3) Allocated_CO2-Sector'!$Z$5</f>
        <v>67857.73000644721</v>
      </c>
      <c r="E5" s="351">
        <f aca="true" t="shared" si="0" ref="E5:F12">C5/C$13</f>
        <v>0.2777312146404276</v>
      </c>
      <c r="F5" s="352">
        <f>D5/D$13</f>
        <v>0.059309483309970476</v>
      </c>
      <c r="H5" s="58" t="s">
        <v>54</v>
      </c>
      <c r="I5" s="222"/>
    </row>
    <row r="6" spans="2:9" ht="12.75">
      <c r="B6" s="59" t="s">
        <v>2</v>
      </c>
      <c r="C6" s="312">
        <f>'2) CO2-Sector'!$Z$10</f>
        <v>389990.97210019204</v>
      </c>
      <c r="D6" s="313">
        <f>'3) Allocated_CO2-Sector'!$Z$6</f>
        <v>482111.7640299221</v>
      </c>
      <c r="E6" s="351">
        <f t="shared" si="0"/>
        <v>0.340862611357879</v>
      </c>
      <c r="F6" s="352">
        <f t="shared" si="0"/>
        <v>0.4213786641485999</v>
      </c>
      <c r="H6" s="58" t="s">
        <v>55</v>
      </c>
      <c r="I6" s="221"/>
    </row>
    <row r="7" spans="2:9" ht="12.75">
      <c r="B7" s="59" t="s">
        <v>56</v>
      </c>
      <c r="C7" s="312">
        <f>'2) CO2-Sector'!$Z$19</f>
        <v>211053.69277127297</v>
      </c>
      <c r="D7" s="313">
        <f>'3) Allocated_CO2-Sector'!$Z$15</f>
        <v>217371.30450071915</v>
      </c>
      <c r="E7" s="351">
        <f t="shared" si="0"/>
        <v>0.18446661077133222</v>
      </c>
      <c r="F7" s="352">
        <f t="shared" si="0"/>
        <v>0.18998837354457654</v>
      </c>
      <c r="H7" s="222"/>
      <c r="I7" s="221"/>
    </row>
    <row r="8" spans="2:6" ht="12.75">
      <c r="B8" s="59" t="s">
        <v>78</v>
      </c>
      <c r="C8" s="312">
        <f>'2) CO2-Sector'!$Z$26</f>
        <v>83602.42911544416</v>
      </c>
      <c r="D8" s="313">
        <f>'3) Allocated_CO2-Sector'!$Z$22</f>
        <v>164291.9038827403</v>
      </c>
      <c r="E8" s="351">
        <f t="shared" si="0"/>
        <v>0.07307077430713231</v>
      </c>
      <c r="F8" s="352">
        <f t="shared" si="0"/>
        <v>0.14359554807346</v>
      </c>
    </row>
    <row r="9" spans="2:6" ht="12.75">
      <c r="B9" s="59" t="s">
        <v>31</v>
      </c>
      <c r="C9" s="312">
        <f>'2) CO2-Sector'!$Z$25</f>
        <v>56668.294375382</v>
      </c>
      <c r="D9" s="313">
        <f>'3) Allocated_CO2-Sector'!$Z$21</f>
        <v>127443.16412664075</v>
      </c>
      <c r="E9" s="351">
        <f t="shared" si="0"/>
        <v>0.04952961525741996</v>
      </c>
      <c r="F9" s="352">
        <f t="shared" si="0"/>
        <v>0.11138875725758408</v>
      </c>
    </row>
    <row r="10" spans="2:6" ht="12.75">
      <c r="B10" s="59" t="s">
        <v>32</v>
      </c>
      <c r="C10" s="312">
        <f>'2) CO2-Sector'!$Z$28</f>
        <v>62318.39243632472</v>
      </c>
      <c r="D10" s="313">
        <f>'3) Allocated_CO2-Sector'!$Z$24</f>
        <v>62318.39243632472</v>
      </c>
      <c r="E10" s="351">
        <f t="shared" si="0"/>
        <v>0.054467953109472195</v>
      </c>
      <c r="F10" s="352">
        <f t="shared" si="0"/>
        <v>0.0544679531094722</v>
      </c>
    </row>
    <row r="11" spans="2:6" ht="12.75">
      <c r="B11" s="59" t="s">
        <v>33</v>
      </c>
      <c r="C11" s="312">
        <f>'2) CO2-Sector'!$Z$29</f>
        <v>22698.6262976251</v>
      </c>
      <c r="D11" s="313">
        <f>'3) Allocated_CO2-Sector'!$Z$25</f>
        <v>22698.6262976251</v>
      </c>
      <c r="E11" s="351">
        <f t="shared" si="0"/>
        <v>0.01983921061654059</v>
      </c>
      <c r="F11" s="352">
        <f t="shared" si="0"/>
        <v>0.019839210616540596</v>
      </c>
    </row>
    <row r="12" spans="2:9" ht="13.5" thickBot="1">
      <c r="B12" s="60" t="s">
        <v>34</v>
      </c>
      <c r="C12" s="314">
        <f>'2) CO2-Sector'!$Z$27</f>
        <v>36.6235166957</v>
      </c>
      <c r="D12" s="315">
        <f>'3) Allocated_CO2-Sector'!$Z$23</f>
        <v>36.6235166957</v>
      </c>
      <c r="E12" s="353">
        <f t="shared" si="0"/>
        <v>3.200993979624236E-05</v>
      </c>
      <c r="F12" s="354">
        <f t="shared" si="0"/>
        <v>3.2009939796242365E-05</v>
      </c>
      <c r="H12" s="221"/>
      <c r="I12" s="221"/>
    </row>
    <row r="13" spans="2:6" ht="13.5" thickBot="1">
      <c r="B13" s="61" t="s">
        <v>35</v>
      </c>
      <c r="C13" s="223">
        <f>SUM(C5:C12)</f>
        <v>1144129.5087971152</v>
      </c>
      <c r="D13" s="224">
        <f>SUM(D5:D12)</f>
        <v>1144129.508797115</v>
      </c>
      <c r="E13" s="225"/>
      <c r="F13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.625" style="220" customWidth="1"/>
    <col min="2" max="2" width="13.625" style="220" customWidth="1"/>
    <col min="3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206</v>
      </c>
    </row>
    <row r="2" ht="12.75">
      <c r="E2" s="220"/>
    </row>
    <row r="3" spans="4:5" ht="15" thickBot="1">
      <c r="D3" s="415" t="s">
        <v>153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CO2-Sector'!$AV$5</f>
        <v>459675.1744281037</v>
      </c>
      <c r="D5" s="313">
        <f>'3) Allocated_CO2-Sector'!$AV$5</f>
        <v>86073.45254503353</v>
      </c>
      <c r="E5" s="351">
        <f>C5/C$13</f>
        <v>0.3702099726940091</v>
      </c>
      <c r="F5" s="352">
        <f>D5/D$13</f>
        <v>0.06932123440431714</v>
      </c>
      <c r="H5" s="58" t="s">
        <v>54</v>
      </c>
      <c r="I5" s="222"/>
    </row>
    <row r="6" spans="2:9" ht="12.75">
      <c r="B6" s="59" t="s">
        <v>2</v>
      </c>
      <c r="C6" s="312">
        <f>'2) CO2-Sector'!$AV$10</f>
        <v>339069.34633457987</v>
      </c>
      <c r="D6" s="313">
        <f>'3) Allocated_CO2-Sector'!$AV$6</f>
        <v>420349.3668642501</v>
      </c>
      <c r="E6" s="351">
        <f aca="true" t="shared" si="0" ref="E6:F11">C6/C$13</f>
        <v>0.27307729551432103</v>
      </c>
      <c r="F6" s="352">
        <f t="shared" si="0"/>
        <v>0.33853802921240345</v>
      </c>
      <c r="H6" s="58" t="s">
        <v>55</v>
      </c>
      <c r="I6" s="221"/>
    </row>
    <row r="7" spans="2:9" ht="12.75">
      <c r="B7" s="59" t="s">
        <v>56</v>
      </c>
      <c r="C7" s="312">
        <f>'2) CO2-Sector'!$AV$19</f>
        <v>221959.37320163526</v>
      </c>
      <c r="D7" s="313">
        <f>'3) Allocated_CO2-Sector'!$AV$15</f>
        <v>229999.11987640095</v>
      </c>
      <c r="E7" s="351">
        <f t="shared" si="0"/>
        <v>0.17876008551993047</v>
      </c>
      <c r="F7" s="352">
        <f t="shared" si="0"/>
        <v>0.1852350803913302</v>
      </c>
      <c r="H7" s="222"/>
      <c r="I7" s="221"/>
    </row>
    <row r="8" spans="2:9" ht="12.75">
      <c r="B8" s="59" t="s">
        <v>78</v>
      </c>
      <c r="C8" s="312">
        <f>'2) CO2-Sector'!$AV$26</f>
        <v>93118.41247326357</v>
      </c>
      <c r="D8" s="313">
        <f>'3) Allocated_CO2-Sector'!$AV$22</f>
        <v>247441.9699243171</v>
      </c>
      <c r="E8" s="351">
        <f t="shared" si="0"/>
        <v>0.07499505489267673</v>
      </c>
      <c r="F8" s="352">
        <f t="shared" si="0"/>
        <v>0.19928308080374907</v>
      </c>
      <c r="H8" s="221"/>
      <c r="I8" s="221"/>
    </row>
    <row r="9" spans="2:9" ht="12.75">
      <c r="B9" s="59" t="s">
        <v>31</v>
      </c>
      <c r="C9" s="312">
        <f>'2) CO2-Sector'!$AV$25</f>
        <v>58734.986505918234</v>
      </c>
      <c r="D9" s="313">
        <f>'3) Allocated_CO2-Sector'!$AV$21</f>
        <v>188693.383733499</v>
      </c>
      <c r="E9" s="351">
        <f t="shared" si="0"/>
        <v>0.047303572087815535</v>
      </c>
      <c r="F9" s="352">
        <f t="shared" si="0"/>
        <v>0.15196855589695288</v>
      </c>
      <c r="H9" s="221"/>
      <c r="I9" s="221"/>
    </row>
    <row r="10" spans="2:9" ht="12.75">
      <c r="B10" s="59" t="s">
        <v>32</v>
      </c>
      <c r="C10" s="312">
        <f>'2) CO2-Sector'!$AV$28</f>
        <v>41344.72025769123</v>
      </c>
      <c r="D10" s="313">
        <f>'3) Allocated_CO2-Sector'!$AV$24</f>
        <v>41344.72025769123</v>
      </c>
      <c r="E10" s="351">
        <f t="shared" si="0"/>
        <v>0.03329792124772515</v>
      </c>
      <c r="F10" s="352">
        <f t="shared" si="0"/>
        <v>0.03329792124772514</v>
      </c>
      <c r="H10" s="222"/>
      <c r="I10" s="222"/>
    </row>
    <row r="11" spans="2:9" ht="12.75">
      <c r="B11" s="59" t="s">
        <v>33</v>
      </c>
      <c r="C11" s="312">
        <f>'2) CO2-Sector'!$AV$29</f>
        <v>27726.164150282475</v>
      </c>
      <c r="D11" s="313">
        <f>'3) Allocated_CO2-Sector'!$AV$25</f>
        <v>27726.164150282475</v>
      </c>
      <c r="E11" s="351">
        <f t="shared" si="0"/>
        <v>0.022329903906070366</v>
      </c>
      <c r="F11" s="352">
        <f t="shared" si="0"/>
        <v>0.022329903906070363</v>
      </c>
      <c r="H11" s="221"/>
      <c r="I11" s="221"/>
    </row>
    <row r="12" spans="2:9" ht="13.5" thickBot="1">
      <c r="B12" s="60" t="s">
        <v>34</v>
      </c>
      <c r="C12" s="314">
        <f>'2) CO2-Sector'!$AV$27</f>
        <v>32.52423108560001</v>
      </c>
      <c r="D12" s="315">
        <f>'3) Allocated_CO2-Sector'!$AV$23</f>
        <v>32.52423108560001</v>
      </c>
      <c r="E12" s="353">
        <f>C12/C$13</f>
        <v>2.6194137451677593E-05</v>
      </c>
      <c r="F12" s="354">
        <f>D12/D$13</f>
        <v>2.619413745167759E-05</v>
      </c>
      <c r="H12" s="221"/>
      <c r="I12" s="221"/>
    </row>
    <row r="13" spans="2:6" ht="13.5" thickBot="1">
      <c r="B13" s="61" t="s">
        <v>35</v>
      </c>
      <c r="C13" s="223">
        <f>SUM(C5:C12)</f>
        <v>1241660.7015825599</v>
      </c>
      <c r="D13" s="224">
        <f>SUM(D5:D12)</f>
        <v>1241660.70158256</v>
      </c>
      <c r="E13" s="225"/>
      <c r="F13" s="225"/>
    </row>
    <row r="14" spans="2:6" ht="12.75">
      <c r="B14" s="237"/>
      <c r="C14" s="238"/>
      <c r="D14" s="238"/>
      <c r="E14" s="225"/>
      <c r="F14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H39" sqref="BH39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8" width="9.625" style="64" customWidth="1"/>
    <col min="49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pans="1:59" s="406" customFormat="1" ht="30" customHeight="1">
      <c r="A1" s="405" t="s">
        <v>210</v>
      </c>
      <c r="BG1" s="441"/>
    </row>
    <row r="2" s="408" customFormat="1" ht="9.75" customHeight="1">
      <c r="Z2" s="409"/>
    </row>
    <row r="3" s="408" customFormat="1" ht="9.75" customHeight="1"/>
    <row r="4" spans="25:59" s="408" customFormat="1" ht="18.75">
      <c r="Y4" s="410" t="s">
        <v>190</v>
      </c>
      <c r="BG4" s="411"/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15516.758477366217</v>
      </c>
      <c r="AO6" s="66">
        <v>15392.030483849114</v>
      </c>
      <c r="AP6" s="66">
        <v>15309.32124939166</v>
      </c>
      <c r="AQ6" s="66">
        <v>15211.276825237033</v>
      </c>
      <c r="AR6" s="66">
        <v>15066.086878079703</v>
      </c>
      <c r="AS6" s="66">
        <v>14874.91287637628</v>
      </c>
      <c r="AT6" s="66">
        <v>14623.429550615278</v>
      </c>
      <c r="AU6" s="66">
        <v>14368.659475272278</v>
      </c>
      <c r="AV6" s="66">
        <v>14187.414432449357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9955.704744826879</v>
      </c>
      <c r="AB7" s="66">
        <v>9834.63534047659</v>
      </c>
      <c r="AC7" s="66">
        <v>9758.771373868312</v>
      </c>
      <c r="AD7" s="66">
        <v>9574.858711365481</v>
      </c>
      <c r="AE7" s="66">
        <v>9406.424903035064</v>
      </c>
      <c r="AF7" s="66">
        <v>9125.726664487154</v>
      </c>
      <c r="AG7" s="66">
        <v>8882.209655606233</v>
      </c>
      <c r="AH7" s="66">
        <v>8606.56319514408</v>
      </c>
      <c r="AI7" s="66">
        <v>8291.029634725917</v>
      </c>
      <c r="AJ7" s="66">
        <v>7989.211544947857</v>
      </c>
      <c r="AK7" s="66">
        <v>7705.284784176599</v>
      </c>
      <c r="AL7" s="66">
        <v>7379.500840508754</v>
      </c>
      <c r="AM7" s="66">
        <v>7066.232991415578</v>
      </c>
      <c r="AN7" s="66">
        <v>6784.448318345335</v>
      </c>
      <c r="AO7" s="66">
        <v>6487.08700580822</v>
      </c>
      <c r="AP7" s="66">
        <v>6195.49431030661</v>
      </c>
      <c r="AQ7" s="66">
        <v>5899.707165037471</v>
      </c>
      <c r="AR7" s="66">
        <v>5640.1120773629</v>
      </c>
      <c r="AS7" s="66">
        <v>5341.698863170322</v>
      </c>
      <c r="AT7" s="66">
        <v>5065.721377775702</v>
      </c>
      <c r="AU7" s="66">
        <v>4797.470293685418</v>
      </c>
      <c r="AV7" s="66">
        <v>4605.965789561878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840.971096731896</v>
      </c>
      <c r="AB8" s="66">
        <v>846.6647830308881</v>
      </c>
      <c r="AC8" s="66">
        <v>861.5066483820976</v>
      </c>
      <c r="AD8" s="66">
        <v>880.3189006504457</v>
      </c>
      <c r="AE8" s="66">
        <v>878.7871959151386</v>
      </c>
      <c r="AF8" s="66">
        <v>987.6569249457953</v>
      </c>
      <c r="AG8" s="66">
        <v>911.4321377153274</v>
      </c>
      <c r="AH8" s="66">
        <v>900.5045835748035</v>
      </c>
      <c r="AI8" s="66">
        <v>873.5076655246468</v>
      </c>
      <c r="AJ8" s="66">
        <v>899.262767879534</v>
      </c>
      <c r="AK8" s="66">
        <v>900.7778469737676</v>
      </c>
      <c r="AL8" s="66">
        <v>884.803494048904</v>
      </c>
      <c r="AM8" s="66">
        <v>890.9540736847794</v>
      </c>
      <c r="AN8" s="66">
        <v>844.2182227358163</v>
      </c>
      <c r="AO8" s="66">
        <v>835.6009209830223</v>
      </c>
      <c r="AP8" s="66">
        <v>819.3843388974068</v>
      </c>
      <c r="AQ8" s="66">
        <v>844.6391945816894</v>
      </c>
      <c r="AR8" s="66">
        <v>797.8525586269487</v>
      </c>
      <c r="AS8" s="66">
        <v>773.6934604272489</v>
      </c>
      <c r="AT8" s="66">
        <v>741.7326441187994</v>
      </c>
      <c r="AU8" s="66">
        <v>757.7707119296583</v>
      </c>
      <c r="AV8" s="66">
        <v>775.9776362585073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408.29361355546445</v>
      </c>
      <c r="AT9" s="66">
        <v>394.26086800307064</v>
      </c>
      <c r="AU9" s="66">
        <v>375.739370235443</v>
      </c>
      <c r="AV9" s="66">
        <v>374.14831994214836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118.84727784866533</v>
      </c>
      <c r="AV10" s="67">
        <v>112.79313131696652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32022.496769329115</v>
      </c>
      <c r="AB11" s="68">
        <f t="shared" si="1"/>
        <v>31778.638032371637</v>
      </c>
      <c r="AC11" s="68">
        <f t="shared" si="1"/>
        <v>31514.437960115036</v>
      </c>
      <c r="AD11" s="68">
        <f t="shared" si="1"/>
        <v>31242.817288597595</v>
      </c>
      <c r="AE11" s="68">
        <f t="shared" si="1"/>
        <v>30576.37577776798</v>
      </c>
      <c r="AF11" s="68">
        <f t="shared" si="1"/>
        <v>29721.850144082113</v>
      </c>
      <c r="AG11" s="68">
        <f t="shared" si="1"/>
        <v>28960.35259457063</v>
      </c>
      <c r="AH11" s="68">
        <f t="shared" si="1"/>
        <v>27893.197614617995</v>
      </c>
      <c r="AI11" s="68">
        <f t="shared" si="1"/>
        <v>27094.625971848403</v>
      </c>
      <c r="AJ11" s="68">
        <f t="shared" si="1"/>
        <v>26481.913340254996</v>
      </c>
      <c r="AK11" s="68">
        <f t="shared" si="1"/>
        <v>25889.708634097347</v>
      </c>
      <c r="AL11" s="68">
        <f t="shared" si="1"/>
        <v>25113.105084319897</v>
      </c>
      <c r="AM11" s="68">
        <f t="shared" si="1"/>
        <v>24177.360783760803</v>
      </c>
      <c r="AN11" s="68">
        <f t="shared" si="1"/>
        <v>23668.68096528763</v>
      </c>
      <c r="AO11" s="68">
        <f t="shared" si="1"/>
        <v>23231.219453166268</v>
      </c>
      <c r="AP11" s="68">
        <f aca="true" t="shared" si="2" ref="AP11:BE11">SUM(AP6:AP10)</f>
        <v>22853.806579782606</v>
      </c>
      <c r="AQ11" s="68">
        <f t="shared" si="2"/>
        <v>22496.968751655684</v>
      </c>
      <c r="AR11" s="68">
        <f>SUM(AR6:AR10)</f>
        <v>22054.40061769873</v>
      </c>
      <c r="AS11" s="68">
        <f>SUM(AS6:AS10)</f>
        <v>21520.080372990153</v>
      </c>
      <c r="AT11" s="68">
        <f>SUM(AT6:AT10)</f>
        <v>20934.740530643856</v>
      </c>
      <c r="AU11" s="68">
        <f>SUM(AU6:AU10)</f>
        <v>20418.48712897146</v>
      </c>
      <c r="AV11" s="68">
        <f>SUM(AV6:AV10)</f>
        <v>20056.299309528855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BL14" s="180"/>
      <c r="BM14" s="184"/>
      <c r="BN14" s="184"/>
    </row>
    <row r="15" spans="25:66" ht="14.25">
      <c r="Y15" s="54" t="s">
        <v>3</v>
      </c>
      <c r="Z15" s="348">
        <f aca="true" t="shared" si="4" ref="Z15:Z20">Z6/Z$11</f>
        <v>0.5360572732634038</v>
      </c>
      <c r="AA15" s="348">
        <f aca="true" t="shared" si="5" ref="AA15:AO15">AA6/AA$11</f>
        <v>0.5568302652704471</v>
      </c>
      <c r="AB15" s="348">
        <f t="shared" si="5"/>
        <v>0.5650049701083366</v>
      </c>
      <c r="AC15" s="348">
        <f t="shared" si="5"/>
        <v>0.5725820183069383</v>
      </c>
      <c r="AD15" s="348">
        <f t="shared" si="5"/>
        <v>0.5802247707228237</v>
      </c>
      <c r="AE15" s="348">
        <f t="shared" si="5"/>
        <v>0.5883882764911755</v>
      </c>
      <c r="AF15" s="348">
        <f t="shared" si="5"/>
        <v>0.5947214599523409</v>
      </c>
      <c r="AG15" s="348">
        <f t="shared" si="5"/>
        <v>0.5971682459678612</v>
      </c>
      <c r="AH15" s="348">
        <f t="shared" si="5"/>
        <v>0.6040175924797105</v>
      </c>
      <c r="AI15" s="348">
        <f t="shared" si="5"/>
        <v>0.6107702362777407</v>
      </c>
      <c r="AJ15" s="348">
        <f t="shared" si="5"/>
        <v>0.6128257463358437</v>
      </c>
      <c r="AK15" s="348">
        <f t="shared" si="5"/>
        <v>0.6197333206302711</v>
      </c>
      <c r="AL15" s="348">
        <f t="shared" si="5"/>
        <v>0.6316668078248908</v>
      </c>
      <c r="AM15" s="348">
        <f t="shared" si="5"/>
        <v>0.6482179058496028</v>
      </c>
      <c r="AN15" s="348">
        <f t="shared" si="5"/>
        <v>0.6555818847752022</v>
      </c>
      <c r="AO15" s="348">
        <f t="shared" si="5"/>
        <v>0.6625580079805616</v>
      </c>
      <c r="AP15" s="348">
        <f aca="true" t="shared" si="6" ref="AP15:AQ20">AP6/AP$11</f>
        <v>0.6698805818604809</v>
      </c>
      <c r="AQ15" s="348">
        <f t="shared" si="6"/>
        <v>0.6761478398780968</v>
      </c>
      <c r="AR15" s="348">
        <f aca="true" t="shared" si="7" ref="AR15:AS20">AR6/AR$11</f>
        <v>0.6831329102632296</v>
      </c>
      <c r="AS15" s="348">
        <f t="shared" si="7"/>
        <v>0.6912108420861559</v>
      </c>
      <c r="AT15" s="348">
        <f aca="true" t="shared" si="8" ref="AT15:AU20">AT6/AT$11</f>
        <v>0.6985245185728379</v>
      </c>
      <c r="AU15" s="348">
        <f>AU6/AU$11</f>
        <v>0.7037083298343303</v>
      </c>
      <c r="AV15" s="348">
        <f>AV6/AV$11</f>
        <v>0.7073794728277136</v>
      </c>
      <c r="BL15" s="180"/>
      <c r="BM15" s="184"/>
      <c r="BN15" s="184"/>
    </row>
    <row r="16" spans="25:66" ht="14.25">
      <c r="Y16" s="54" t="s">
        <v>4</v>
      </c>
      <c r="Z16" s="348">
        <f t="shared" si="4"/>
        <v>0.33741011784220887</v>
      </c>
      <c r="AA16" s="348">
        <f aca="true" t="shared" si="9" ref="AA16:AO16">AA7/AA$11</f>
        <v>0.3108972050662324</v>
      </c>
      <c r="AB16" s="348">
        <f t="shared" si="9"/>
        <v>0.3094731539614265</v>
      </c>
      <c r="AC16" s="348">
        <f t="shared" si="9"/>
        <v>0.30966033366100654</v>
      </c>
      <c r="AD16" s="348">
        <f t="shared" si="9"/>
        <v>0.3064659189637143</v>
      </c>
      <c r="AE16" s="348">
        <f t="shared" si="9"/>
        <v>0.3076370126859331</v>
      </c>
      <c r="AF16" s="348">
        <f t="shared" si="9"/>
        <v>0.3070376379750427</v>
      </c>
      <c r="AG16" s="348">
        <f t="shared" si="9"/>
        <v>0.306702400345479</v>
      </c>
      <c r="AH16" s="348">
        <f t="shared" si="9"/>
        <v>0.3085541971220121</v>
      </c>
      <c r="AI16" s="348">
        <f t="shared" si="9"/>
        <v>0.3060027343924357</v>
      </c>
      <c r="AJ16" s="348">
        <f t="shared" si="9"/>
        <v>0.3016855860185716</v>
      </c>
      <c r="AK16" s="348">
        <f t="shared" si="9"/>
        <v>0.2976196021776993</v>
      </c>
      <c r="AL16" s="348">
        <f t="shared" si="9"/>
        <v>0.2938505937729047</v>
      </c>
      <c r="AM16" s="348">
        <f t="shared" si="9"/>
        <v>0.2922665155479564</v>
      </c>
      <c r="AN16" s="348">
        <f t="shared" si="9"/>
        <v>0.2866424338684261</v>
      </c>
      <c r="AO16" s="348">
        <f t="shared" si="9"/>
        <v>0.27924005534389074</v>
      </c>
      <c r="AP16" s="348">
        <f t="shared" si="6"/>
        <v>0.2710924453078811</v>
      </c>
      <c r="AQ16" s="348">
        <f t="shared" si="6"/>
        <v>0.2622445374825565</v>
      </c>
      <c r="AR16" s="348">
        <f t="shared" si="7"/>
        <v>0.255736357343427</v>
      </c>
      <c r="AS16" s="348">
        <f t="shared" si="7"/>
        <v>0.24821928034593618</v>
      </c>
      <c r="AT16" s="348">
        <f t="shared" si="8"/>
        <v>0.24197679308996453</v>
      </c>
      <c r="AU16" s="348">
        <f t="shared" si="8"/>
        <v>0.23495718675838453</v>
      </c>
      <c r="AV16" s="348">
        <f>AV7/AV$11</f>
        <v>0.22965182751204552</v>
      </c>
      <c r="BL16" s="179"/>
      <c r="BM16" s="179"/>
      <c r="BN16" s="179"/>
    </row>
    <row r="17" spans="25:48" ht="14.25">
      <c r="Y17" s="54" t="s">
        <v>6</v>
      </c>
      <c r="Z17" s="348">
        <f t="shared" si="4"/>
        <v>0.024840334201823747</v>
      </c>
      <c r="AA17" s="348">
        <f aca="true" t="shared" si="10" ref="AA17:AO17">AA8/AA$11</f>
        <v>0.026261884037017725</v>
      </c>
      <c r="AB17" s="348">
        <f t="shared" si="10"/>
        <v>0.026642576128291726</v>
      </c>
      <c r="AC17" s="348">
        <f t="shared" si="10"/>
        <v>0.02733688760283234</v>
      </c>
      <c r="AD17" s="348">
        <f t="shared" si="10"/>
        <v>0.02817668113981922</v>
      </c>
      <c r="AE17" s="348">
        <f t="shared" si="10"/>
        <v>0.02874072461374258</v>
      </c>
      <c r="AF17" s="348">
        <f t="shared" si="10"/>
        <v>0.033229994773472965</v>
      </c>
      <c r="AG17" s="348">
        <f t="shared" si="10"/>
        <v>0.03147172102753331</v>
      </c>
      <c r="AH17" s="348">
        <f t="shared" si="10"/>
        <v>0.03228402121608588</v>
      </c>
      <c r="AI17" s="348">
        <f t="shared" si="10"/>
        <v>0.032239148325288944</v>
      </c>
      <c r="AJ17" s="348">
        <f t="shared" si="10"/>
        <v>0.03395762067208981</v>
      </c>
      <c r="AK17" s="348">
        <f t="shared" si="10"/>
        <v>0.034792892407735414</v>
      </c>
      <c r="AL17" s="348">
        <f t="shared" si="10"/>
        <v>0.03523273968225287</v>
      </c>
      <c r="AM17" s="348">
        <f t="shared" si="10"/>
        <v>0.03685075809776583</v>
      </c>
      <c r="AN17" s="348">
        <f t="shared" si="10"/>
        <v>0.03566815675000828</v>
      </c>
      <c r="AO17" s="348">
        <f t="shared" si="10"/>
        <v>0.03596887897630941</v>
      </c>
      <c r="AP17" s="348">
        <f t="shared" si="6"/>
        <v>0.03585329805067428</v>
      </c>
      <c r="AQ17" s="348">
        <f t="shared" si="6"/>
        <v>0.03754457784538317</v>
      </c>
      <c r="AR17" s="348">
        <f t="shared" si="7"/>
        <v>0.036176569586147324</v>
      </c>
      <c r="AS17" s="348">
        <f t="shared" si="7"/>
        <v>0.035952164072691445</v>
      </c>
      <c r="AT17" s="348">
        <f t="shared" si="8"/>
        <v>0.035430706343509054</v>
      </c>
      <c r="AU17" s="348">
        <f t="shared" si="8"/>
        <v>0.03711199106688319</v>
      </c>
      <c r="AV17" s="348">
        <f>AV8/AV$11</f>
        <v>0.03868997088061187</v>
      </c>
    </row>
    <row r="18" spans="19:48" ht="14.25">
      <c r="S18" s="180"/>
      <c r="Y18" s="247" t="s">
        <v>104</v>
      </c>
      <c r="Z18" s="348">
        <f t="shared" si="4"/>
        <v>0.09098052473147505</v>
      </c>
      <c r="AA18" s="348">
        <f aca="true" t="shared" si="11" ref="AA18:AO18">AA9/AA$11</f>
        <v>0.09484402030893681</v>
      </c>
      <c r="AB18" s="348">
        <f t="shared" si="11"/>
        <v>0.08794446726191327</v>
      </c>
      <c r="AC18" s="348">
        <f t="shared" si="11"/>
        <v>0.08019630083606097</v>
      </c>
      <c r="AD18" s="348">
        <f t="shared" si="11"/>
        <v>0.074872535048507</v>
      </c>
      <c r="AE18" s="348">
        <f t="shared" si="11"/>
        <v>0.06474060263667239</v>
      </c>
      <c r="AF18" s="348">
        <f t="shared" si="11"/>
        <v>0.05416455098647752</v>
      </c>
      <c r="AG18" s="348">
        <f t="shared" si="11"/>
        <v>0.05388375819396789</v>
      </c>
      <c r="AH18" s="348">
        <f t="shared" si="11"/>
        <v>0.04579061122373878</v>
      </c>
      <c r="AI18" s="348">
        <f t="shared" si="11"/>
        <v>0.04200006528045357</v>
      </c>
      <c r="AJ18" s="348">
        <f t="shared" si="11"/>
        <v>0.04261099905067111</v>
      </c>
      <c r="AK18" s="348">
        <f t="shared" si="11"/>
        <v>0.04029196864427798</v>
      </c>
      <c r="AL18" s="348">
        <f t="shared" si="11"/>
        <v>0.03337627470348166</v>
      </c>
      <c r="AM18" s="348">
        <f t="shared" si="11"/>
        <v>0.016810569765213484</v>
      </c>
      <c r="AN18" s="348">
        <f t="shared" si="11"/>
        <v>0.016451260976306545</v>
      </c>
      <c r="AO18" s="348">
        <f t="shared" si="11"/>
        <v>0.016054464570247583</v>
      </c>
      <c r="AP18" s="348">
        <f t="shared" si="6"/>
        <v>0.01731614976695743</v>
      </c>
      <c r="AQ18" s="348">
        <f t="shared" si="6"/>
        <v>0.018146981974219455</v>
      </c>
      <c r="AR18" s="348">
        <f t="shared" si="7"/>
        <v>0.018871347778163038</v>
      </c>
      <c r="AS18" s="348">
        <f t="shared" si="7"/>
        <v>0.018972680700017907</v>
      </c>
      <c r="AT18" s="348">
        <f t="shared" si="8"/>
        <v>0.018832851901171618</v>
      </c>
      <c r="AU18" s="348">
        <f t="shared" si="8"/>
        <v>0.01840192017469857</v>
      </c>
      <c r="AV18" s="348">
        <f>AV9/AV$11</f>
        <v>0.01865490308894565</v>
      </c>
    </row>
    <row r="19" spans="25:48" ht="15" thickBot="1">
      <c r="Y19" s="55" t="s">
        <v>7</v>
      </c>
      <c r="Z19" s="349">
        <f t="shared" si="4"/>
        <v>0.010711749961088425</v>
      </c>
      <c r="AA19" s="349">
        <f aca="true" t="shared" si="12" ref="AA19:AO19">AA10/AA$11</f>
        <v>0.011166625317365902</v>
      </c>
      <c r="AB19" s="349">
        <f t="shared" si="12"/>
        <v>0.01093483254003206</v>
      </c>
      <c r="AC19" s="349">
        <f t="shared" si="12"/>
        <v>0.01022445959316164</v>
      </c>
      <c r="AD19" s="349">
        <f t="shared" si="12"/>
        <v>0.010260094125135849</v>
      </c>
      <c r="AE19" s="349">
        <f t="shared" si="12"/>
        <v>0.010493383572476532</v>
      </c>
      <c r="AF19" s="349">
        <f t="shared" si="12"/>
        <v>0.01084635631266584</v>
      </c>
      <c r="AG19" s="349">
        <f t="shared" si="12"/>
        <v>0.010773874465158656</v>
      </c>
      <c r="AH19" s="349">
        <f t="shared" si="12"/>
        <v>0.009353577958452729</v>
      </c>
      <c r="AI19" s="349">
        <f t="shared" si="12"/>
        <v>0.008987815724080899</v>
      </c>
      <c r="AJ19" s="349">
        <f t="shared" si="12"/>
        <v>0.008920047922823752</v>
      </c>
      <c r="AK19" s="349">
        <f t="shared" si="12"/>
        <v>0.0075622161400162695</v>
      </c>
      <c r="AL19" s="349">
        <f t="shared" si="12"/>
        <v>0.005873584016469985</v>
      </c>
      <c r="AM19" s="349">
        <f t="shared" si="12"/>
        <v>0.005854250739461526</v>
      </c>
      <c r="AN19" s="349">
        <f t="shared" si="12"/>
        <v>0.00565626363005687</v>
      </c>
      <c r="AO19" s="349">
        <f t="shared" si="12"/>
        <v>0.0061785931289905244</v>
      </c>
      <c r="AP19" s="349">
        <f t="shared" si="6"/>
        <v>0.005857525014006198</v>
      </c>
      <c r="AQ19" s="349">
        <f t="shared" si="6"/>
        <v>0.005916062819744123</v>
      </c>
      <c r="AR19" s="349">
        <f t="shared" si="7"/>
        <v>0.00608281502903295</v>
      </c>
      <c r="AS19" s="349">
        <f t="shared" si="7"/>
        <v>0.005645032795198443</v>
      </c>
      <c r="AT19" s="349">
        <f t="shared" si="8"/>
        <v>0.0052351300925168685</v>
      </c>
      <c r="AU19" s="349">
        <f>AU10/AU$11</f>
        <v>0.0058205721657034444</v>
      </c>
      <c r="AV19" s="349">
        <f>AV10/AV$11</f>
        <v>0.005623825690683521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-0.13289218725156304</v>
      </c>
      <c r="AO24" s="70">
        <f t="shared" si="15"/>
        <v>-0.13986223952149268</v>
      </c>
      <c r="AP24" s="70">
        <f t="shared" si="15"/>
        <v>-0.1444841986432457</v>
      </c>
      <c r="AQ24" s="70">
        <f aca="true" t="shared" si="16" ref="AQ24:AR29">AQ6/$Z6-1</f>
        <v>-0.14996311914748028</v>
      </c>
      <c r="AR24" s="70">
        <f t="shared" si="16"/>
        <v>-0.15807662672680456</v>
      </c>
      <c r="AS24" s="70">
        <f aca="true" t="shared" si="17" ref="AS24:AT29">AS6/$Z6-1</f>
        <v>-0.16875981617730873</v>
      </c>
      <c r="AT24" s="70">
        <f t="shared" si="17"/>
        <v>-0.1828132125011226</v>
      </c>
      <c r="AU24" s="70">
        <f aca="true" t="shared" si="18" ref="AU24:AU29">AU6/$Z6-1</f>
        <v>-0.19705027903191008</v>
      </c>
      <c r="AV24" s="70">
        <f aca="true" t="shared" si="19" ref="AV24:AV29">AV6/$Z6-1</f>
        <v>-0.20717861820035954</v>
      </c>
    </row>
    <row r="25" spans="25:48" ht="14.25">
      <c r="Y25" s="54" t="s">
        <v>4</v>
      </c>
      <c r="Z25" s="63"/>
      <c r="AA25" s="70">
        <f aca="true" t="shared" si="20" ref="AA25:AP25">AA7/$Z7-1</f>
        <v>-0.11611207954009084</v>
      </c>
      <c r="AB25" s="70">
        <f t="shared" si="20"/>
        <v>-0.1268608699859004</v>
      </c>
      <c r="AC25" s="70">
        <f t="shared" si="20"/>
        <v>-0.13359622879794975</v>
      </c>
      <c r="AD25" s="70">
        <f t="shared" si="20"/>
        <v>-0.14992437280908466</v>
      </c>
      <c r="AE25" s="70">
        <f t="shared" si="20"/>
        <v>-0.16487827234670138</v>
      </c>
      <c r="AF25" s="70">
        <f t="shared" si="20"/>
        <v>-0.1897992386374896</v>
      </c>
      <c r="AG25" s="70">
        <f t="shared" si="20"/>
        <v>-0.21141917897252382</v>
      </c>
      <c r="AH25" s="70">
        <f t="shared" si="20"/>
        <v>-0.23589163802637714</v>
      </c>
      <c r="AI25" s="70">
        <f t="shared" si="20"/>
        <v>-0.26390535575924157</v>
      </c>
      <c r="AJ25" s="70">
        <f t="shared" si="20"/>
        <v>-0.29070138583131977</v>
      </c>
      <c r="AK25" s="70">
        <f t="shared" si="20"/>
        <v>-0.3159089869578424</v>
      </c>
      <c r="AL25" s="70">
        <f t="shared" si="20"/>
        <v>-0.34483275477422193</v>
      </c>
      <c r="AM25" s="70">
        <f t="shared" si="20"/>
        <v>-0.37264531800092804</v>
      </c>
      <c r="AN25" s="70">
        <f t="shared" si="20"/>
        <v>-0.39766274018060355</v>
      </c>
      <c r="AO25" s="70">
        <f t="shared" si="20"/>
        <v>-0.42406308841313134</v>
      </c>
      <c r="AP25" s="70">
        <f t="shared" si="20"/>
        <v>-0.44995128697407616</v>
      </c>
      <c r="AQ25" s="70">
        <f t="shared" si="16"/>
        <v>-0.4762118774025499</v>
      </c>
      <c r="AR25" s="70">
        <f t="shared" si="16"/>
        <v>-0.49925926260403564</v>
      </c>
      <c r="AS25" s="70">
        <f t="shared" si="17"/>
        <v>-0.5257530008265849</v>
      </c>
      <c r="AT25" s="70">
        <f t="shared" si="17"/>
        <v>-0.5502548489540072</v>
      </c>
      <c r="AU25" s="70">
        <f t="shared" si="18"/>
        <v>-0.5740707313003454</v>
      </c>
      <c r="AV25" s="70">
        <f t="shared" si="19"/>
        <v>-0.5910728946074097</v>
      </c>
    </row>
    <row r="26" spans="25:48" ht="14.25">
      <c r="Y26" s="54" t="s">
        <v>6</v>
      </c>
      <c r="Z26" s="63"/>
      <c r="AA26" s="70">
        <f aca="true" t="shared" si="21" ref="AA26:AP26">AA8/$Z8-1</f>
        <v>0.01416105061306272</v>
      </c>
      <c r="AB26" s="70">
        <f t="shared" si="21"/>
        <v>0.021027297147915958</v>
      </c>
      <c r="AC26" s="70">
        <f t="shared" si="21"/>
        <v>0.03892570271278517</v>
      </c>
      <c r="AD26" s="70">
        <f t="shared" si="21"/>
        <v>0.06161215840550449</v>
      </c>
      <c r="AE26" s="70">
        <f t="shared" si="21"/>
        <v>0.05976501372999232</v>
      </c>
      <c r="AF26" s="70">
        <f t="shared" si="21"/>
        <v>0.19105542216704907</v>
      </c>
      <c r="AG26" s="70">
        <f t="shared" si="21"/>
        <v>0.09913286906050245</v>
      </c>
      <c r="AH26" s="70">
        <f t="shared" si="21"/>
        <v>0.08595488966162446</v>
      </c>
      <c r="AI26" s="70">
        <f t="shared" si="21"/>
        <v>0.053398214551789724</v>
      </c>
      <c r="AJ26" s="70">
        <f t="shared" si="21"/>
        <v>0.08445733390129373</v>
      </c>
      <c r="AK26" s="70">
        <f t="shared" si="21"/>
        <v>0.08628442904396993</v>
      </c>
      <c r="AL26" s="70">
        <f t="shared" si="21"/>
        <v>0.06702031092136074</v>
      </c>
      <c r="AM26" s="70">
        <f t="shared" si="21"/>
        <v>0.07443754360585952</v>
      </c>
      <c r="AN26" s="70">
        <f t="shared" si="21"/>
        <v>0.01807689116026623</v>
      </c>
      <c r="AO26" s="70">
        <f t="shared" si="21"/>
        <v>0.0076849385318995544</v>
      </c>
      <c r="AP26" s="70">
        <f t="shared" si="21"/>
        <v>-0.011871293530311133</v>
      </c>
      <c r="AQ26" s="70">
        <f t="shared" si="16"/>
        <v>0.018584558131400142</v>
      </c>
      <c r="AR26" s="70">
        <f t="shared" si="16"/>
        <v>-0.03783733800617617</v>
      </c>
      <c r="AS26" s="70">
        <f t="shared" si="17"/>
        <v>-0.06697177140975696</v>
      </c>
      <c r="AT26" s="70">
        <f t="shared" si="17"/>
        <v>-0.10551461214684088</v>
      </c>
      <c r="AU26" s="70">
        <f t="shared" si="18"/>
        <v>-0.08617365766686824</v>
      </c>
      <c r="AV26" s="70">
        <f t="shared" si="19"/>
        <v>-0.06421719141311222</v>
      </c>
    </row>
    <row r="27" spans="25:48" ht="14.25">
      <c r="Y27" s="54" t="s">
        <v>5</v>
      </c>
      <c r="Z27" s="63"/>
      <c r="AA27" s="70">
        <f aca="true" t="shared" si="22" ref="AA27:AP27">AA9/$Z9-1</f>
        <v>0</v>
      </c>
      <c r="AB27" s="70">
        <f t="shared" si="22"/>
        <v>-0.07980756751466511</v>
      </c>
      <c r="AC27" s="70">
        <f t="shared" si="22"/>
        <v>-0.16785548076179702</v>
      </c>
      <c r="AD27" s="70">
        <f t="shared" si="22"/>
        <v>-0.22979278701590822</v>
      </c>
      <c r="AE27" s="70">
        <f t="shared" si="22"/>
        <v>-0.3482251482976939</v>
      </c>
      <c r="AF27" s="70">
        <f t="shared" si="22"/>
        <v>-0.46993901156525997</v>
      </c>
      <c r="AG27" s="70">
        <f t="shared" si="22"/>
        <v>-0.4861970678874806</v>
      </c>
      <c r="AH27" s="70">
        <f t="shared" si="22"/>
        <v>-0.5794577838886299</v>
      </c>
      <c r="AI27" s="70">
        <f t="shared" si="22"/>
        <v>-0.6253135564794485</v>
      </c>
      <c r="AJ27" s="70">
        <f t="shared" si="22"/>
        <v>-0.6284596966055753</v>
      </c>
      <c r="AK27" s="70">
        <f t="shared" si="22"/>
        <v>-0.6565365683261666</v>
      </c>
      <c r="AL27" s="70">
        <f t="shared" si="22"/>
        <v>-0.7240228472051182</v>
      </c>
      <c r="AM27" s="70">
        <f t="shared" si="22"/>
        <v>-0.86617841197195</v>
      </c>
      <c r="AN27" s="70">
        <f t="shared" si="22"/>
        <v>-0.871794073272609</v>
      </c>
      <c r="AO27" s="70">
        <f t="shared" si="22"/>
        <v>-0.8771987781186689</v>
      </c>
      <c r="AP27" s="70">
        <f t="shared" si="22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-0.8655665198849202</v>
      </c>
      <c r="AT27" s="70">
        <f t="shared" si="17"/>
        <v>-0.8701868978618131</v>
      </c>
      <c r="AU27" s="70">
        <f t="shared" si="18"/>
        <v>-0.8762852283749051</v>
      </c>
      <c r="AV27" s="70">
        <f t="shared" si="19"/>
        <v>-0.8768090926256905</v>
      </c>
    </row>
    <row r="28" spans="25:48" ht="15" thickBot="1">
      <c r="Y28" s="55" t="s">
        <v>7</v>
      </c>
      <c r="Z28" s="74"/>
      <c r="AA28" s="71">
        <f aca="true" t="shared" si="23" ref="AA28:AP28">AA10/$Z10-1</f>
        <v>0</v>
      </c>
      <c r="AB28" s="71">
        <f t="shared" si="23"/>
        <v>-0.028214796618570404</v>
      </c>
      <c r="AC28" s="71">
        <f t="shared" si="23"/>
        <v>-0.09890040509663811</v>
      </c>
      <c r="AD28" s="71">
        <f t="shared" si="23"/>
        <v>-0.10355345171976282</v>
      </c>
      <c r="AE28" s="71">
        <f t="shared" si="23"/>
        <v>-0.10272736940453264</v>
      </c>
      <c r="AF28" s="71">
        <f t="shared" si="23"/>
        <v>-0.09846503956520625</v>
      </c>
      <c r="AG28" s="71">
        <f t="shared" si="23"/>
        <v>-0.12743332706621713</v>
      </c>
      <c r="AH28" s="71">
        <f t="shared" si="23"/>
        <v>-0.2703762886278842</v>
      </c>
      <c r="AI28" s="71">
        <f t="shared" si="23"/>
        <v>-0.3189795002044896</v>
      </c>
      <c r="AJ28" s="71">
        <f t="shared" si="23"/>
        <v>-0.3393987167449526</v>
      </c>
      <c r="AK28" s="71">
        <f t="shared" si="23"/>
        <v>-0.4524811014102056</v>
      </c>
      <c r="AL28" s="71">
        <f t="shared" si="23"/>
        <v>-0.5874976143233148</v>
      </c>
      <c r="AM28" s="71">
        <f t="shared" si="23"/>
        <v>-0.6041751315963687</v>
      </c>
      <c r="AN28" s="71">
        <f t="shared" si="23"/>
        <v>-0.6256079965492539</v>
      </c>
      <c r="AO28" s="71">
        <f t="shared" si="23"/>
        <v>-0.5985934361598102</v>
      </c>
      <c r="AP28" s="71">
        <f t="shared" si="23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-0.6676374333173776</v>
      </c>
      <c r="AV28" s="71">
        <f t="shared" si="19"/>
        <v>-0.6845681675905708</v>
      </c>
    </row>
    <row r="29" spans="25:48" ht="15" thickTop="1">
      <c r="Y29" s="56" t="s">
        <v>8</v>
      </c>
      <c r="Z29" s="75"/>
      <c r="AA29" s="72">
        <f aca="true" t="shared" si="24" ref="AA29:AP29">AA11/$Z11-1</f>
        <v>-0.040735257371810496</v>
      </c>
      <c r="AB29" s="72">
        <f t="shared" si="24"/>
        <v>-0.048040280781765254</v>
      </c>
      <c r="AC29" s="72">
        <f t="shared" si="24"/>
        <v>-0.05595464848835574</v>
      </c>
      <c r="AD29" s="72">
        <f t="shared" si="24"/>
        <v>-0.06409130739514135</v>
      </c>
      <c r="AE29" s="72">
        <f t="shared" si="24"/>
        <v>-0.08405520493154528</v>
      </c>
      <c r="AF29" s="72">
        <f t="shared" si="24"/>
        <v>-0.10965334357674861</v>
      </c>
      <c r="AG29" s="72">
        <f t="shared" si="24"/>
        <v>-0.13246473633309896</v>
      </c>
      <c r="AH29" s="72">
        <f t="shared" si="24"/>
        <v>-0.16443239190232783</v>
      </c>
      <c r="AI29" s="72">
        <f t="shared" si="24"/>
        <v>-0.18835437484106143</v>
      </c>
      <c r="AJ29" s="72">
        <f t="shared" si="24"/>
        <v>-0.20670877203514393</v>
      </c>
      <c r="AK29" s="72">
        <f t="shared" si="24"/>
        <v>-0.22444883456454745</v>
      </c>
      <c r="AL29" s="72">
        <f t="shared" si="24"/>
        <v>-0.24771274211265992</v>
      </c>
      <c r="AM29" s="72">
        <f t="shared" si="24"/>
        <v>-0.2757438641737403</v>
      </c>
      <c r="AN29" s="72">
        <f t="shared" si="24"/>
        <v>-0.2909818582209498</v>
      </c>
      <c r="AO29" s="72">
        <f t="shared" si="24"/>
        <v>-0.30408643928649515</v>
      </c>
      <c r="AP29" s="72">
        <f t="shared" si="24"/>
        <v>-0.3153922055251134</v>
      </c>
      <c r="AQ29" s="72">
        <f t="shared" si="16"/>
        <v>-0.32608162646014893</v>
      </c>
      <c r="AR29" s="72">
        <f t="shared" si="16"/>
        <v>-0.3393391813027268</v>
      </c>
      <c r="AS29" s="72">
        <f t="shared" si="17"/>
        <v>-0.35534525902094916</v>
      </c>
      <c r="AT29" s="72">
        <f t="shared" si="17"/>
        <v>-0.3728796779409673</v>
      </c>
      <c r="AU29" s="72">
        <f t="shared" si="18"/>
        <v>-0.38834454596963774</v>
      </c>
      <c r="AV29" s="72">
        <f t="shared" si="19"/>
        <v>-0.399194231048955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0.006953754567431192</v>
      </c>
      <c r="AC33" s="70">
        <f t="shared" si="26"/>
        <v>0.00498533113823707</v>
      </c>
      <c r="AD33" s="70">
        <f t="shared" si="26"/>
        <v>0.004613901262729314</v>
      </c>
      <c r="AE33" s="70">
        <f t="shared" si="26"/>
        <v>-0.007561591895832831</v>
      </c>
      <c r="AF33" s="70">
        <f t="shared" si="26"/>
        <v>-0.017484451301110315</v>
      </c>
      <c r="AG33" s="70">
        <f t="shared" si="26"/>
        <v>-0.02161203600416428</v>
      </c>
      <c r="AH33" s="70">
        <f t="shared" si="26"/>
        <v>-0.025801761015599833</v>
      </c>
      <c r="AI33" s="70">
        <f t="shared" si="26"/>
        <v>-0.017770137801677133</v>
      </c>
      <c r="AJ33" s="70">
        <f t="shared" si="26"/>
        <v>-0.019324472849583718</v>
      </c>
      <c r="AK33" s="70">
        <f t="shared" si="26"/>
        <v>-0.01134299667169647</v>
      </c>
      <c r="AL33" s="70">
        <f t="shared" si="26"/>
        <v>-0.011318379766917075</v>
      </c>
      <c r="AM33" s="70">
        <f t="shared" si="26"/>
        <v>-0.012035262171909644</v>
      </c>
      <c r="AN33" s="70">
        <f t="shared" si="26"/>
        <v>-0.009918181043000018</v>
      </c>
      <c r="AO33" s="70">
        <f t="shared" si="26"/>
        <v>-0.008038276402834943</v>
      </c>
      <c r="AP33" s="70">
        <f t="shared" si="26"/>
        <v>-0.0053735103074439294</v>
      </c>
      <c r="AQ33" s="70">
        <f t="shared" si="26"/>
        <v>-0.006404230635536634</v>
      </c>
      <c r="AR33" s="70">
        <f t="shared" si="26"/>
        <v>-0.009544888889040926</v>
      </c>
      <c r="AS33" s="70">
        <f t="shared" si="26"/>
        <v>-0.012689028229458166</v>
      </c>
      <c r="AT33" s="70">
        <f t="shared" si="26"/>
        <v>-0.01690654109042866</v>
      </c>
      <c r="AU33" s="70">
        <f>AU6/AT6-1</f>
        <v>-0.017422046891338194</v>
      </c>
      <c r="AV33" s="70">
        <f>AV6/AU6-1</f>
        <v>-0.012613914550263616</v>
      </c>
    </row>
    <row r="34" spans="25:48" ht="14.25">
      <c r="Y34" s="54" t="s">
        <v>4</v>
      </c>
      <c r="Z34" s="63"/>
      <c r="AA34" s="63"/>
      <c r="AB34" s="70">
        <f aca="true" t="shared" si="27" ref="AB34:AV34">AB7/AA7-1</f>
        <v>-0.012160807040124122</v>
      </c>
      <c r="AC34" s="70">
        <f t="shared" si="27"/>
        <v>-0.007713958269102594</v>
      </c>
      <c r="AD34" s="70">
        <f t="shared" si="27"/>
        <v>-0.01884588289416289</v>
      </c>
      <c r="AE34" s="70">
        <f t="shared" si="27"/>
        <v>-0.017591257835531726</v>
      </c>
      <c r="AF34" s="70">
        <f t="shared" si="27"/>
        <v>-0.029841118325129035</v>
      </c>
      <c r="AG34" s="70">
        <f t="shared" si="27"/>
        <v>-0.026684670474360073</v>
      </c>
      <c r="AH34" s="70">
        <f t="shared" si="27"/>
        <v>-0.03103354583486695</v>
      </c>
      <c r="AI34" s="70">
        <f t="shared" si="27"/>
        <v>-0.03666196985530645</v>
      </c>
      <c r="AJ34" s="70">
        <f t="shared" si="27"/>
        <v>-0.036402968397789115</v>
      </c>
      <c r="AK34" s="70">
        <f t="shared" si="27"/>
        <v>-0.035538771150803394</v>
      </c>
      <c r="AL34" s="70">
        <f t="shared" si="27"/>
        <v>-0.04228058440317062</v>
      </c>
      <c r="AM34" s="70">
        <f t="shared" si="27"/>
        <v>-0.04245108928960817</v>
      </c>
      <c r="AN34" s="70">
        <f t="shared" si="27"/>
        <v>-0.039877636841662234</v>
      </c>
      <c r="AO34" s="70">
        <f t="shared" si="27"/>
        <v>-0.04382984416478519</v>
      </c>
      <c r="AP34" s="70">
        <f t="shared" si="27"/>
        <v>-0.044949712442662215</v>
      </c>
      <c r="AQ34" s="70">
        <f t="shared" si="27"/>
        <v>-0.047742299557450574</v>
      </c>
      <c r="AR34" s="70">
        <f t="shared" si="27"/>
        <v>-0.044001351323497806</v>
      </c>
      <c r="AS34" s="70">
        <f t="shared" si="27"/>
        <v>-0.05290909295761814</v>
      </c>
      <c r="AT34" s="70">
        <f t="shared" si="27"/>
        <v>-0.051664740462517456</v>
      </c>
      <c r="AU34" s="70">
        <f t="shared" si="27"/>
        <v>-0.05295417258184654</v>
      </c>
      <c r="AV34" s="70">
        <f t="shared" si="27"/>
        <v>-0.0399178092620196</v>
      </c>
    </row>
    <row r="35" spans="25:48" ht="14.25">
      <c r="Y35" s="54" t="s">
        <v>6</v>
      </c>
      <c r="Z35" s="63"/>
      <c r="AA35" s="63"/>
      <c r="AB35" s="70">
        <f aca="true" t="shared" si="28" ref="AB35:AV35">AB8/AA8-1</f>
        <v>0.0067703709688935465</v>
      </c>
      <c r="AC35" s="70">
        <f t="shared" si="28"/>
        <v>0.017529801225555586</v>
      </c>
      <c r="AD35" s="70">
        <f t="shared" si="28"/>
        <v>0.021836456286991268</v>
      </c>
      <c r="AE35" s="70">
        <f t="shared" si="28"/>
        <v>-0.001739943029935409</v>
      </c>
      <c r="AF35" s="70">
        <f t="shared" si="28"/>
        <v>0.12388633964708995</v>
      </c>
      <c r="AG35" s="70">
        <f t="shared" si="28"/>
        <v>-0.07717739359206266</v>
      </c>
      <c r="AH35" s="70">
        <f t="shared" si="28"/>
        <v>-0.011989432551627766</v>
      </c>
      <c r="AI35" s="70">
        <f t="shared" si="28"/>
        <v>-0.029979767502109733</v>
      </c>
      <c r="AJ35" s="70">
        <f t="shared" si="28"/>
        <v>0.029484689569859945</v>
      </c>
      <c r="AK35" s="70">
        <f t="shared" si="28"/>
        <v>0.0016848013154222574</v>
      </c>
      <c r="AL35" s="70">
        <f t="shared" si="28"/>
        <v>-0.01773395402488054</v>
      </c>
      <c r="AM35" s="70">
        <f t="shared" si="28"/>
        <v>0.006951350980464621</v>
      </c>
      <c r="AN35" s="70">
        <f t="shared" si="28"/>
        <v>-0.05245595966094463</v>
      </c>
      <c r="AO35" s="70">
        <f t="shared" si="28"/>
        <v>-0.010207433955723322</v>
      </c>
      <c r="AP35" s="70">
        <f t="shared" si="28"/>
        <v>-0.019407089770243302</v>
      </c>
      <c r="AQ35" s="70">
        <f t="shared" si="28"/>
        <v>0.030821745651456345</v>
      </c>
      <c r="AR35" s="70">
        <f t="shared" si="28"/>
        <v>-0.05539245189528752</v>
      </c>
      <c r="AS35" s="70">
        <f t="shared" si="28"/>
        <v>-0.03028015381849003</v>
      </c>
      <c r="AT35" s="70">
        <f t="shared" si="28"/>
        <v>-0.04130940474900757</v>
      </c>
      <c r="AU35" s="70">
        <f t="shared" si="28"/>
        <v>0.02162243759665272</v>
      </c>
      <c r="AV35" s="70">
        <f t="shared" si="28"/>
        <v>0.02402695702303559</v>
      </c>
    </row>
    <row r="36" spans="25:48" ht="14.25">
      <c r="Y36" s="54" t="s">
        <v>5</v>
      </c>
      <c r="Z36" s="63"/>
      <c r="AA36" s="63"/>
      <c r="AB36" s="70">
        <f aca="true" t="shared" si="29" ref="AB36:AV36">AB9/AA9-1</f>
        <v>-0.07980756751466511</v>
      </c>
      <c r="AC36" s="70">
        <f t="shared" si="29"/>
        <v>-0.09568423966422379</v>
      </c>
      <c r="AD36" s="70">
        <f t="shared" si="29"/>
        <v>-0.07443094897844493</v>
      </c>
      <c r="AE36" s="70">
        <f t="shared" si="29"/>
        <v>-0.15376688154208684</v>
      </c>
      <c r="AF36" s="70">
        <f t="shared" si="29"/>
        <v>-0.18674219011315596</v>
      </c>
      <c r="AG36" s="70">
        <f t="shared" si="29"/>
        <v>-0.030672048456594436</v>
      </c>
      <c r="AH36" s="70">
        <f t="shared" si="29"/>
        <v>-0.1815106730078485</v>
      </c>
      <c r="AI36" s="70">
        <f t="shared" si="29"/>
        <v>-0.10903964176256398</v>
      </c>
      <c r="AJ36" s="70">
        <f t="shared" si="29"/>
        <v>-0.00839672793220303</v>
      </c>
      <c r="AK36" s="70">
        <f t="shared" si="29"/>
        <v>-0.07556884532869912</v>
      </c>
      <c r="AL36" s="70">
        <f t="shared" si="29"/>
        <v>-0.1964875228494175</v>
      </c>
      <c r="AM36" s="70">
        <f t="shared" si="29"/>
        <v>-0.5150990338409931</v>
      </c>
      <c r="AN36" s="70">
        <f t="shared" si="29"/>
        <v>-0.04196379211612722</v>
      </c>
      <c r="AO36" s="70">
        <f t="shared" si="29"/>
        <v>-0.04215643522902013</v>
      </c>
      <c r="AP36" s="70">
        <f t="shared" si="29"/>
        <v>0.061065142016241136</v>
      </c>
      <c r="AQ36" s="70">
        <f t="shared" si="29"/>
        <v>0.03161709937576074</v>
      </c>
      <c r="AR36" s="70">
        <f t="shared" si="29"/>
        <v>0.019459000821020256</v>
      </c>
      <c r="AS36" s="70">
        <f t="shared" si="29"/>
        <v>-0.018987797877609514</v>
      </c>
      <c r="AT36" s="70">
        <f t="shared" si="29"/>
        <v>-0.034369250672806606</v>
      </c>
      <c r="AU36" s="70">
        <f t="shared" si="29"/>
        <v>-0.046977773527053124</v>
      </c>
      <c r="AV36" s="70">
        <f t="shared" si="29"/>
        <v>-0.004234451908240788</v>
      </c>
    </row>
    <row r="37" spans="25:48" ht="15" thickBot="1">
      <c r="Y37" s="55" t="s">
        <v>7</v>
      </c>
      <c r="Z37" s="74"/>
      <c r="AA37" s="74"/>
      <c r="AB37" s="71">
        <f aca="true" t="shared" si="30" ref="AB37:AV37">AB10/AA10-1</f>
        <v>-0.028214796618570626</v>
      </c>
      <c r="AC37" s="71">
        <f t="shared" si="30"/>
        <v>-0.0727378933452677</v>
      </c>
      <c r="AD37" s="71">
        <f t="shared" si="30"/>
        <v>-0.005163742886404976</v>
      </c>
      <c r="AE37" s="71">
        <f t="shared" si="30"/>
        <v>0.000921507608919736</v>
      </c>
      <c r="AF37" s="71">
        <f t="shared" si="30"/>
        <v>0.00475031745535115</v>
      </c>
      <c r="AG37" s="71">
        <f t="shared" si="30"/>
        <v>-0.032132184299364264</v>
      </c>
      <c r="AH37" s="71">
        <f t="shared" si="30"/>
        <v>-0.16381895618481268</v>
      </c>
      <c r="AI37" s="71">
        <f t="shared" si="30"/>
        <v>-0.06661407903699168</v>
      </c>
      <c r="AJ37" s="71">
        <f t="shared" si="30"/>
        <v>-0.02998326268679763</v>
      </c>
      <c r="AK37" s="71">
        <f t="shared" si="30"/>
        <v>-0.1711809945449254</v>
      </c>
      <c r="AL37" s="71">
        <f t="shared" si="30"/>
        <v>-0.24659699100955546</v>
      </c>
      <c r="AM37" s="71">
        <f t="shared" si="30"/>
        <v>-0.04043011107849814</v>
      </c>
      <c r="AN37" s="71">
        <f t="shared" si="30"/>
        <v>-0.05414734308969604</v>
      </c>
      <c r="AO37" s="71">
        <f t="shared" si="30"/>
        <v>0.07215581567034635</v>
      </c>
      <c r="AP37" s="71">
        <f t="shared" si="30"/>
        <v>-0.06736632028692957</v>
      </c>
      <c r="AQ37" s="71">
        <f t="shared" si="30"/>
        <v>-0.005776366081009732</v>
      </c>
      <c r="AR37" s="71">
        <f t="shared" si="30"/>
        <v>0.007959511930581975</v>
      </c>
      <c r="AS37" s="71">
        <f t="shared" si="30"/>
        <v>-0.09445405790040806</v>
      </c>
      <c r="AT37" s="71">
        <f t="shared" si="30"/>
        <v>-0.09783764204690903</v>
      </c>
      <c r="AU37" s="71">
        <f t="shared" si="30"/>
        <v>0.08441165835935083</v>
      </c>
      <c r="AV37" s="71">
        <f t="shared" si="30"/>
        <v>-0.05094055700129607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-0.007615231838856595</v>
      </c>
      <c r="AC38" s="72">
        <f t="shared" si="31"/>
        <v>-0.008313763226336812</v>
      </c>
      <c r="AD38" s="72">
        <f t="shared" si="31"/>
        <v>-0.008618927992979142</v>
      </c>
      <c r="AE38" s="72">
        <f t="shared" si="31"/>
        <v>-0.021331031215063967</v>
      </c>
      <c r="AF38" s="72">
        <f t="shared" si="31"/>
        <v>-0.027947250514470334</v>
      </c>
      <c r="AG38" s="72">
        <f t="shared" si="31"/>
        <v>-0.025620799035725672</v>
      </c>
      <c r="AH38" s="72">
        <f t="shared" si="31"/>
        <v>-0.036848825526824</v>
      </c>
      <c r="AI38" s="72">
        <f t="shared" si="31"/>
        <v>-0.02862961980203671</v>
      </c>
      <c r="AJ38" s="72">
        <f t="shared" si="31"/>
        <v>-0.022613806598770658</v>
      </c>
      <c r="AK38" s="72">
        <f t="shared" si="31"/>
        <v>-0.022362610229429425</v>
      </c>
      <c r="AL38" s="72">
        <f t="shared" si="31"/>
        <v>-0.02999661219650207</v>
      </c>
      <c r="AM38" s="72">
        <f t="shared" si="31"/>
        <v>-0.03726119479917889</v>
      </c>
      <c r="AN38" s="72">
        <f t="shared" si="31"/>
        <v>-0.021039509772085574</v>
      </c>
      <c r="AO38" s="72">
        <f t="shared" si="31"/>
        <v>-0.018482716158240486</v>
      </c>
      <c r="AP38" s="72">
        <f t="shared" si="31"/>
        <v>-0.016245934663245754</v>
      </c>
      <c r="AQ38" s="72">
        <f t="shared" si="31"/>
        <v>-0.015613934023691045</v>
      </c>
      <c r="AR38" s="72">
        <f t="shared" si="31"/>
        <v>-0.01967234514313765</v>
      </c>
      <c r="AS38" s="72">
        <f t="shared" si="31"/>
        <v>-0.02422737547806153</v>
      </c>
      <c r="AT38" s="72">
        <f t="shared" si="31"/>
        <v>-0.02719970521490045</v>
      </c>
      <c r="AU38" s="72">
        <f>AU11/AT11-1</f>
        <v>-0.024660128981140894</v>
      </c>
      <c r="AV38" s="72">
        <f>AV11/AU11-1</f>
        <v>-0.017738229926383964</v>
      </c>
    </row>
    <row r="43" ht="18.75">
      <c r="Y43" s="62" t="s">
        <v>154</v>
      </c>
    </row>
    <row r="44" spans="25:57" ht="27.75">
      <c r="Y44" s="317"/>
      <c r="Z44" s="316" t="s">
        <v>101</v>
      </c>
      <c r="AA44" s="317">
        <v>1990</v>
      </c>
      <c r="AB44" s="317">
        <f aca="true" t="shared" si="32" ref="AB44:BE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 t="shared" si="32"/>
        <v>2006</v>
      </c>
      <c r="AR44" s="317">
        <f t="shared" si="32"/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65" t="e">
        <f t="shared" si="32"/>
        <v>#VALUE!</v>
      </c>
      <c r="AX44" s="65" t="e">
        <f t="shared" si="32"/>
        <v>#VALUE!</v>
      </c>
      <c r="AY44" s="65" t="e">
        <f t="shared" si="32"/>
        <v>#VALUE!</v>
      </c>
      <c r="AZ44" s="65" t="e">
        <f t="shared" si="32"/>
        <v>#VALUE!</v>
      </c>
      <c r="BA44" s="65" t="e">
        <f t="shared" si="32"/>
        <v>#VALUE!</v>
      </c>
      <c r="BB44" s="65" t="e">
        <f t="shared" si="32"/>
        <v>#VALUE!</v>
      </c>
      <c r="BC44" s="65" t="e">
        <f t="shared" si="32"/>
        <v>#VALUE!</v>
      </c>
      <c r="BD44" s="65" t="e">
        <f t="shared" si="32"/>
        <v>#VALUE!</v>
      </c>
      <c r="BE44" s="65" t="e">
        <f t="shared" si="32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3" ref="AA45:AO45">AA6/21</f>
        <v>849.0997795565507</v>
      </c>
      <c r="AB45" s="66">
        <f t="shared" si="33"/>
        <v>855.0042110268469</v>
      </c>
      <c r="AC45" s="66">
        <f t="shared" si="33"/>
        <v>859.2666901434029</v>
      </c>
      <c r="AD45" s="66">
        <f t="shared" si="33"/>
        <v>863.2312618100768</v>
      </c>
      <c r="AE45" s="66">
        <f t="shared" si="33"/>
        <v>856.7038592965442</v>
      </c>
      <c r="AF45" s="66">
        <f t="shared" si="33"/>
        <v>841.7248623892004</v>
      </c>
      <c r="AG45" s="66">
        <f t="shared" si="33"/>
        <v>823.5334743576449</v>
      </c>
      <c r="AH45" s="66">
        <f t="shared" si="33"/>
        <v>802.2848604639223</v>
      </c>
      <c r="AI45" s="66">
        <f t="shared" si="33"/>
        <v>788.0281479372791</v>
      </c>
      <c r="AJ45" s="66">
        <f t="shared" si="33"/>
        <v>772.7999193877573</v>
      </c>
      <c r="AK45" s="66">
        <f t="shared" si="33"/>
        <v>764.0340524742547</v>
      </c>
      <c r="AL45" s="66">
        <f t="shared" si="33"/>
        <v>755.3864249134945</v>
      </c>
      <c r="AM45" s="66">
        <f t="shared" si="33"/>
        <v>746.295151248559</v>
      </c>
      <c r="AN45" s="66">
        <f t="shared" si="33"/>
        <v>738.8932608269627</v>
      </c>
      <c r="AO45" s="66">
        <f t="shared" si="33"/>
        <v>732.9538325642435</v>
      </c>
      <c r="AP45" s="66">
        <f aca="true" t="shared" si="34" ref="AP45:AQ49">AP6/21</f>
        <v>729.0152975900791</v>
      </c>
      <c r="AQ45" s="66">
        <f t="shared" si="34"/>
        <v>724.3465154874777</v>
      </c>
      <c r="AR45" s="66">
        <f aca="true" t="shared" si="35" ref="AR45:AS49">AR6/21</f>
        <v>717.4327084799859</v>
      </c>
      <c r="AS45" s="66">
        <f t="shared" si="35"/>
        <v>708.3291845893467</v>
      </c>
      <c r="AT45" s="66">
        <f aca="true" t="shared" si="36" ref="AT45:AU49">AT6/21</f>
        <v>696.353788124537</v>
      </c>
      <c r="AU45" s="66">
        <f>AU6/21</f>
        <v>684.2218797748703</v>
      </c>
      <c r="AV45" s="66">
        <f>AV6/21</f>
        <v>675.5911634499694</v>
      </c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474.08117832508947</v>
      </c>
      <c r="AB46" s="66">
        <f aca="true" t="shared" si="37" ref="AB46:AO46">AB7/21</f>
        <v>468.3159685941234</v>
      </c>
      <c r="AC46" s="66">
        <f t="shared" si="37"/>
        <v>464.70339875563394</v>
      </c>
      <c r="AD46" s="66">
        <f t="shared" si="37"/>
        <v>455.9456529221658</v>
      </c>
      <c r="AE46" s="66">
        <f t="shared" si="37"/>
        <v>447.9249953826221</v>
      </c>
      <c r="AF46" s="66">
        <f t="shared" si="37"/>
        <v>434.5584125946264</v>
      </c>
      <c r="AG46" s="66">
        <f t="shared" si="37"/>
        <v>422.9623645526778</v>
      </c>
      <c r="AH46" s="66">
        <f t="shared" si="37"/>
        <v>409.8363426259085</v>
      </c>
      <c r="AI46" s="66">
        <f t="shared" si="37"/>
        <v>394.81093498694844</v>
      </c>
      <c r="AJ46" s="66">
        <f t="shared" si="37"/>
        <v>380.438644997517</v>
      </c>
      <c r="AK46" s="66">
        <f t="shared" si="37"/>
        <v>366.9183230560285</v>
      </c>
      <c r="AL46" s="66">
        <f t="shared" si="37"/>
        <v>351.40480192898826</v>
      </c>
      <c r="AM46" s="66">
        <f t="shared" si="37"/>
        <v>336.4872853055037</v>
      </c>
      <c r="AN46" s="66">
        <f t="shared" si="37"/>
        <v>323.06896754025405</v>
      </c>
      <c r="AO46" s="66">
        <f t="shared" si="37"/>
        <v>308.9089050384867</v>
      </c>
      <c r="AP46" s="66">
        <f t="shared" si="34"/>
        <v>295.023538586029</v>
      </c>
      <c r="AQ46" s="66">
        <f t="shared" si="34"/>
        <v>280.93843643035575</v>
      </c>
      <c r="AR46" s="66">
        <f t="shared" si="35"/>
        <v>268.5767655887095</v>
      </c>
      <c r="AS46" s="66">
        <f t="shared" si="35"/>
        <v>254.36661253192008</v>
      </c>
      <c r="AT46" s="66">
        <f t="shared" si="36"/>
        <v>241.22482751312867</v>
      </c>
      <c r="AU46" s="66">
        <f t="shared" si="36"/>
        <v>228.4509663659723</v>
      </c>
      <c r="AV46" s="66">
        <f>AV7/21</f>
        <v>219.33170426485134</v>
      </c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40.04624270151886</v>
      </c>
      <c r="AB47" s="66">
        <f aca="true" t="shared" si="38" ref="AB47:AO47">AB8/21</f>
        <v>40.31737062051848</v>
      </c>
      <c r="AC47" s="66">
        <f t="shared" si="38"/>
        <v>41.02412611343322</v>
      </c>
      <c r="AD47" s="66">
        <f t="shared" si="38"/>
        <v>41.91994765002122</v>
      </c>
      <c r="AE47" s="66">
        <f t="shared" si="38"/>
        <v>41.84700932929231</v>
      </c>
      <c r="AF47" s="66">
        <f t="shared" si="38"/>
        <v>47.03128214027596</v>
      </c>
      <c r="AG47" s="66">
        <f t="shared" si="38"/>
        <v>43.40153036739654</v>
      </c>
      <c r="AH47" s="66">
        <f t="shared" si="38"/>
        <v>42.881170646419214</v>
      </c>
      <c r="AI47" s="66">
        <f t="shared" si="38"/>
        <v>41.59560312022128</v>
      </c>
      <c r="AJ47" s="66">
        <f t="shared" si="38"/>
        <v>42.822036565692095</v>
      </c>
      <c r="AK47" s="66">
        <f t="shared" si="38"/>
        <v>42.89418318922703</v>
      </c>
      <c r="AL47" s="66">
        <f t="shared" si="38"/>
        <v>42.13349971661447</v>
      </c>
      <c r="AM47" s="66">
        <f t="shared" si="38"/>
        <v>42.42638446117997</v>
      </c>
      <c r="AN47" s="66">
        <f t="shared" si="38"/>
        <v>40.20086774932459</v>
      </c>
      <c r="AO47" s="66">
        <f t="shared" si="38"/>
        <v>39.790520046810585</v>
      </c>
      <c r="AP47" s="66">
        <f t="shared" si="34"/>
        <v>39.018301852257466</v>
      </c>
      <c r="AQ47" s="66">
        <f t="shared" si="34"/>
        <v>40.22091402769949</v>
      </c>
      <c r="AR47" s="66">
        <f t="shared" si="35"/>
        <v>37.992978982235655</v>
      </c>
      <c r="AS47" s="66">
        <f t="shared" si="35"/>
        <v>36.842545734630896</v>
      </c>
      <c r="AT47" s="66">
        <f t="shared" si="36"/>
        <v>35.32060210089521</v>
      </c>
      <c r="AU47" s="66">
        <f t="shared" si="36"/>
        <v>36.084319615698014</v>
      </c>
      <c r="AV47" s="66">
        <f>AV8/21</f>
        <v>36.951316012309874</v>
      </c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9" ref="AB48:AO48">AB9/21</f>
        <v>133.08359009838568</v>
      </c>
      <c r="AC48" s="66">
        <f t="shared" si="39"/>
        <v>120.34958796803643</v>
      </c>
      <c r="AD48" s="66">
        <f t="shared" si="39"/>
        <v>111.39185392641065</v>
      </c>
      <c r="AE48" s="66">
        <f t="shared" si="39"/>
        <v>94.26347591895482</v>
      </c>
      <c r="AF48" s="66">
        <f t="shared" si="39"/>
        <v>76.66050797817046</v>
      </c>
      <c r="AG48" s="66">
        <f t="shared" si="39"/>
        <v>74.30917316275688</v>
      </c>
      <c r="AH48" s="66">
        <f t="shared" si="39"/>
        <v>60.82126513132812</v>
      </c>
      <c r="AI48" s="66">
        <f t="shared" si="39"/>
        <v>54.18933616986218</v>
      </c>
      <c r="AJ48" s="66">
        <f t="shared" si="39"/>
        <v>53.73432305721716</v>
      </c>
      <c r="AK48" s="66">
        <f t="shared" si="39"/>
        <v>49.67368230926396</v>
      </c>
      <c r="AL48" s="66">
        <f t="shared" si="39"/>
        <v>39.91342352150775</v>
      </c>
      <c r="AM48" s="66">
        <f t="shared" si="39"/>
        <v>19.35405762829274</v>
      </c>
      <c r="AN48" s="66">
        <f t="shared" si="39"/>
        <v>18.541887977375517</v>
      </c>
      <c r="AO48" s="66">
        <f t="shared" si="39"/>
        <v>17.76022807783354</v>
      </c>
      <c r="AP48" s="66">
        <f t="shared" si="34"/>
        <v>18.844758927647277</v>
      </c>
      <c r="AQ48" s="66">
        <f t="shared" si="34"/>
        <v>19.440575543374955</v>
      </c>
      <c r="AR48" s="66">
        <f t="shared" si="35"/>
        <v>19.818869718834595</v>
      </c>
      <c r="AS48" s="66">
        <f t="shared" si="35"/>
        <v>19.44255302645069</v>
      </c>
      <c r="AT48" s="66">
        <f t="shared" si="36"/>
        <v>18.77432704776527</v>
      </c>
      <c r="AU48" s="66">
        <f t="shared" si="36"/>
        <v>17.892350963592524</v>
      </c>
      <c r="AV48" s="66">
        <f>AV9/21</f>
        <v>17.816586663911828</v>
      </c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40" ref="AB49:AO49">AB10/21</f>
        <v>16.547337392108464</v>
      </c>
      <c r="AC49" s="67">
        <f t="shared" si="40"/>
        <v>15.343718929733118</v>
      </c>
      <c r="AD49" s="67">
        <f t="shared" si="40"/>
        <v>15.264487910258712</v>
      </c>
      <c r="AE49" s="67">
        <f t="shared" si="40"/>
        <v>15.27855425201428</v>
      </c>
      <c r="AF49" s="67">
        <f t="shared" si="40"/>
        <v>15.35113223497015</v>
      </c>
      <c r="AG49" s="67">
        <f t="shared" si="40"/>
        <v>14.857866824792179</v>
      </c>
      <c r="AH49" s="67">
        <f t="shared" si="40"/>
        <v>12.423866590421767</v>
      </c>
      <c r="AI49" s="67">
        <f t="shared" si="40"/>
        <v>11.59626215942237</v>
      </c>
      <c r="AJ49" s="67">
        <f t="shared" si="40"/>
        <v>11.248568384911438</v>
      </c>
      <c r="AK49" s="67">
        <f t="shared" si="40"/>
        <v>9.323027261575692</v>
      </c>
      <c r="AL49" s="67">
        <f t="shared" si="40"/>
        <v>7.02399679177107</v>
      </c>
      <c r="AM49" s="67">
        <f t="shared" si="40"/>
        <v>6.740015821264752</v>
      </c>
      <c r="AN49" s="67">
        <f t="shared" si="40"/>
        <v>6.3750618721607495</v>
      </c>
      <c r="AO49" s="67">
        <f t="shared" si="40"/>
        <v>6.835059661495434</v>
      </c>
      <c r="AP49" s="67">
        <f t="shared" si="34"/>
        <v>6.37460684315886</v>
      </c>
      <c r="AQ49" s="67">
        <f t="shared" si="34"/>
        <v>6.3377847804102645</v>
      </c>
      <c r="AR49" s="67">
        <f t="shared" si="35"/>
        <v>6.388230453983401</v>
      </c>
      <c r="AS49" s="67">
        <f t="shared" si="35"/>
        <v>5.784836164801702</v>
      </c>
      <c r="AT49" s="67">
        <f t="shared" si="36"/>
        <v>5.21886143480982</v>
      </c>
      <c r="AU49" s="67">
        <f>AU10/21</f>
        <v>5.659394183269778</v>
      </c>
      <c r="AV49" s="67">
        <f>AV10/21</f>
        <v>5.37110149128412</v>
      </c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1" ref="Z50:AO50">SUM(Z45:Z49)</f>
        <v>1589.634988941238</v>
      </c>
      <c r="AA50" s="151">
        <f>SUM(AA45:AA49)</f>
        <v>1524.8807985394815</v>
      </c>
      <c r="AB50" s="151">
        <f t="shared" si="41"/>
        <v>1513.2684777319828</v>
      </c>
      <c r="AC50" s="151">
        <f t="shared" si="41"/>
        <v>1500.6875219102396</v>
      </c>
      <c r="AD50" s="151">
        <f t="shared" si="41"/>
        <v>1487.7532042189332</v>
      </c>
      <c r="AE50" s="151">
        <f t="shared" si="41"/>
        <v>1456.017894179428</v>
      </c>
      <c r="AF50" s="151">
        <f t="shared" si="41"/>
        <v>1415.3261973372437</v>
      </c>
      <c r="AG50" s="151">
        <f t="shared" si="41"/>
        <v>1379.0644092652683</v>
      </c>
      <c r="AH50" s="151">
        <f t="shared" si="41"/>
        <v>1328.247505458</v>
      </c>
      <c r="AI50" s="151">
        <f t="shared" si="41"/>
        <v>1290.2202843737334</v>
      </c>
      <c r="AJ50" s="151">
        <f t="shared" si="41"/>
        <v>1261.043492393095</v>
      </c>
      <c r="AK50" s="151">
        <f t="shared" si="41"/>
        <v>1232.84326829035</v>
      </c>
      <c r="AL50" s="151">
        <f t="shared" si="41"/>
        <v>1195.862146872376</v>
      </c>
      <c r="AM50" s="68">
        <f t="shared" si="41"/>
        <v>1151.3028944648004</v>
      </c>
      <c r="AN50" s="68">
        <f t="shared" si="41"/>
        <v>1127.0800459660777</v>
      </c>
      <c r="AO50" s="68">
        <f t="shared" si="41"/>
        <v>1106.2485453888698</v>
      </c>
      <c r="AP50" s="68">
        <f aca="true" t="shared" si="42" ref="AP50:AU50">SUM(AP45:AP49)</f>
        <v>1088.276503799172</v>
      </c>
      <c r="AQ50" s="68">
        <f t="shared" si="42"/>
        <v>1071.2842262693182</v>
      </c>
      <c r="AR50" s="68">
        <f t="shared" si="42"/>
        <v>1050.209553223749</v>
      </c>
      <c r="AS50" s="68">
        <f t="shared" si="42"/>
        <v>1024.76573204715</v>
      </c>
      <c r="AT50" s="68">
        <f t="shared" si="42"/>
        <v>996.8924062211361</v>
      </c>
      <c r="AU50" s="68">
        <f t="shared" si="42"/>
        <v>972.3089109034031</v>
      </c>
      <c r="AV50" s="68">
        <f>SUM(AV45:AV49)</f>
        <v>955.0618718823266</v>
      </c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R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36" sqref="BL36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8" width="9.625" style="64" customWidth="1"/>
    <col min="49" max="57" width="9.625" style="64" hidden="1" customWidth="1"/>
    <col min="58" max="58" width="4.375" style="64" customWidth="1"/>
    <col min="59" max="16384" width="9.625" style="64" customWidth="1"/>
  </cols>
  <sheetData>
    <row r="1" spans="1:30" ht="30" customHeight="1">
      <c r="A1" s="405" t="s">
        <v>208</v>
      </c>
      <c r="AC1" s="162"/>
      <c r="AD1" s="161"/>
    </row>
    <row r="2" spans="25:26" ht="9.75" customHeight="1">
      <c r="Y2" s="408"/>
      <c r="Z2" s="160"/>
    </row>
    <row r="3" ht="9.75" customHeight="1">
      <c r="Y3" s="408"/>
    </row>
    <row r="4" ht="18.75">
      <c r="Y4" s="410" t="s">
        <v>191</v>
      </c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13429.90668898305</v>
      </c>
      <c r="AB6" s="66">
        <v>13237.78740821401</v>
      </c>
      <c r="AC6" s="66">
        <v>13108.768237076316</v>
      </c>
      <c r="AD6" s="66">
        <v>12952.818055439708</v>
      </c>
      <c r="AE6" s="66">
        <v>12677.074941246598</v>
      </c>
      <c r="AF6" s="66">
        <v>12362.979263126863</v>
      </c>
      <c r="AG6" s="66">
        <v>12089.867093539555</v>
      </c>
      <c r="AH6" s="66">
        <v>11897.588052893983</v>
      </c>
      <c r="AI6" s="66">
        <v>11757.232596745918</v>
      </c>
      <c r="AJ6" s="66">
        <v>11665.482411608229</v>
      </c>
      <c r="AK6" s="66">
        <v>11584.56239565718</v>
      </c>
      <c r="AL6" s="66">
        <v>11497.579972401945</v>
      </c>
      <c r="AM6" s="66">
        <v>11440.519912038018</v>
      </c>
      <c r="AN6" s="66">
        <v>11370.612441682548</v>
      </c>
      <c r="AO6" s="66">
        <v>11304.421329468643</v>
      </c>
      <c r="AP6" s="66">
        <v>11212.030475957741</v>
      </c>
      <c r="AQ6" s="66">
        <v>11222.281504045272</v>
      </c>
      <c r="AR6" s="66">
        <v>11028.138748343774</v>
      </c>
      <c r="AS6" s="66">
        <v>11028.814912456</v>
      </c>
      <c r="AT6" s="66">
        <v>11047.679312951072</v>
      </c>
      <c r="AU6" s="66">
        <v>11275.90787389163</v>
      </c>
      <c r="AV6" s="66">
        <v>11311.702751403622</v>
      </c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6366.257747060889</v>
      </c>
      <c r="AB7" s="66">
        <v>6631.058116522411</v>
      </c>
      <c r="AC7" s="66">
        <v>6824.055786203985</v>
      </c>
      <c r="AD7" s="66">
        <v>6870.0262584264565</v>
      </c>
      <c r="AE7" s="66">
        <v>7159.029420893701</v>
      </c>
      <c r="AF7" s="66">
        <v>7855.89832305232</v>
      </c>
      <c r="AG7" s="66">
        <v>7977.6097083539435</v>
      </c>
      <c r="AH7" s="66">
        <v>8187.9502688744</v>
      </c>
      <c r="AI7" s="66">
        <v>8042.307493025848</v>
      </c>
      <c r="AJ7" s="66">
        <v>8251.04723406966</v>
      </c>
      <c r="AK7" s="66">
        <v>8281.286424963411</v>
      </c>
      <c r="AL7" s="66">
        <v>8275.213229043666</v>
      </c>
      <c r="AM7" s="66">
        <v>8110.052468737394</v>
      </c>
      <c r="AN7" s="66">
        <v>7832.179460960026</v>
      </c>
      <c r="AO7" s="66">
        <v>7577.3986178082205</v>
      </c>
      <c r="AP7" s="66">
        <v>7522.858423071823</v>
      </c>
      <c r="AQ7" s="66">
        <v>7324.441592935574</v>
      </c>
      <c r="AR7" s="66">
        <v>7292.6124922679965</v>
      </c>
      <c r="AS7" s="66">
        <v>6999.727062536061</v>
      </c>
      <c r="AT7" s="66">
        <v>6683.5859333332755</v>
      </c>
      <c r="AU7" s="66">
        <v>6481.675455415997</v>
      </c>
      <c r="AV7" s="66">
        <v>6531.228595475728</v>
      </c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3299.147036868381</v>
      </c>
      <c r="AB8" s="66">
        <v>3370.05398558057</v>
      </c>
      <c r="AC8" s="66">
        <v>3496.7774920745737</v>
      </c>
      <c r="AD8" s="66">
        <v>3507.1361613590857</v>
      </c>
      <c r="AE8" s="66">
        <v>3648.633366195115</v>
      </c>
      <c r="AF8" s="66">
        <v>3787.21279677065</v>
      </c>
      <c r="AG8" s="66">
        <v>3937.9488743446454</v>
      </c>
      <c r="AH8" s="66">
        <v>4035.4100556626377</v>
      </c>
      <c r="AI8" s="66">
        <v>4040.110633363769</v>
      </c>
      <c r="AJ8" s="66">
        <v>4082.5879253654684</v>
      </c>
      <c r="AK8" s="66">
        <v>4067.6430355047473</v>
      </c>
      <c r="AL8" s="66">
        <v>3995.9218132346878</v>
      </c>
      <c r="AM8" s="66">
        <v>3677.572113620819</v>
      </c>
      <c r="AN8" s="66">
        <v>3703.431787689369</v>
      </c>
      <c r="AO8" s="66">
        <v>3695.657725670418</v>
      </c>
      <c r="AP8" s="66">
        <v>3764.68941339599</v>
      </c>
      <c r="AQ8" s="66">
        <v>3640.536380890567</v>
      </c>
      <c r="AR8" s="66">
        <v>3466.807846842037</v>
      </c>
      <c r="AS8" s="66">
        <v>3403.028539529316</v>
      </c>
      <c r="AT8" s="66">
        <v>3308.4303971228665</v>
      </c>
      <c r="AU8" s="66">
        <v>3271.250238504945</v>
      </c>
      <c r="AV8" s="66">
        <v>3271.2777621711093</v>
      </c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>
        <v>787.5636405704803</v>
      </c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98.95104364999999</v>
      </c>
      <c r="AV10" s="67">
        <v>97.14649179999999</v>
      </c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31649.328712912316</v>
      </c>
      <c r="AB11" s="68">
        <f aca="true" t="shared" si="1" ref="AB11:AO11">SUM(AB6:AB10)</f>
        <v>31135.494790316992</v>
      </c>
      <c r="AC11" s="68">
        <f t="shared" si="1"/>
        <v>31295.021645354875</v>
      </c>
      <c r="AD11" s="68">
        <f t="shared" si="1"/>
        <v>31044.49167522525</v>
      </c>
      <c r="AE11" s="68">
        <f t="shared" si="1"/>
        <v>32220.857338335412</v>
      </c>
      <c r="AF11" s="68">
        <f t="shared" si="1"/>
        <v>32656.373162949836</v>
      </c>
      <c r="AG11" s="68">
        <f t="shared" si="1"/>
        <v>33646.431256238146</v>
      </c>
      <c r="AH11" s="68">
        <f t="shared" si="1"/>
        <v>34318.01614743102</v>
      </c>
      <c r="AI11" s="68">
        <f t="shared" si="1"/>
        <v>32794.57639313553</v>
      </c>
      <c r="AJ11" s="68">
        <f t="shared" si="1"/>
        <v>26362.513438797316</v>
      </c>
      <c r="AK11" s="68">
        <f t="shared" si="1"/>
        <v>28964.5727087727</v>
      </c>
      <c r="AL11" s="68">
        <f t="shared" si="1"/>
        <v>25527.207383841414</v>
      </c>
      <c r="AM11" s="68">
        <f t="shared" si="1"/>
        <v>24800.969583035752</v>
      </c>
      <c r="AN11" s="68">
        <f t="shared" si="1"/>
        <v>24486.606053523323</v>
      </c>
      <c r="AO11" s="68">
        <f t="shared" si="1"/>
        <v>24532.623845628703</v>
      </c>
      <c r="AP11" s="68">
        <f aca="true" t="shared" si="2" ref="AP11:AU11">SUM(AP6:AP10)</f>
        <v>24065.929273058555</v>
      </c>
      <c r="AQ11" s="68">
        <f t="shared" si="2"/>
        <v>24054.32171103813</v>
      </c>
      <c r="AR11" s="68">
        <f t="shared" si="2"/>
        <v>22807.690049737248</v>
      </c>
      <c r="AS11" s="68">
        <f t="shared" si="2"/>
        <v>22822.8266317221</v>
      </c>
      <c r="AT11" s="68">
        <f t="shared" si="2"/>
        <v>22719.688865990775</v>
      </c>
      <c r="AU11" s="68">
        <f t="shared" si="2"/>
        <v>22205.524361933873</v>
      </c>
      <c r="AV11" s="68">
        <f>SUM(AV6:AV10)</f>
        <v>21998.919241420936</v>
      </c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9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AW14" s="318" t="s">
        <v>202</v>
      </c>
    </row>
    <row r="15" spans="25:48" ht="14.25">
      <c r="Y15" s="54" t="s">
        <v>3</v>
      </c>
      <c r="Z15" s="348">
        <f aca="true" t="shared" si="4" ref="Z15:Z20">Z6/Z$11</f>
        <v>0.4389108793506114</v>
      </c>
      <c r="AA15" s="348">
        <f aca="true" t="shared" si="5" ref="AA15:AO15">AA6/AA$11</f>
        <v>0.42433464579310043</v>
      </c>
      <c r="AB15" s="348">
        <f t="shared" si="5"/>
        <v>0.4251670801239653</v>
      </c>
      <c r="AC15" s="348">
        <f t="shared" si="5"/>
        <v>0.4188771104116508</v>
      </c>
      <c r="AD15" s="348">
        <f t="shared" si="5"/>
        <v>0.4172340198366519</v>
      </c>
      <c r="AE15" s="348">
        <f t="shared" si="5"/>
        <v>0.39344312934106174</v>
      </c>
      <c r="AF15" s="348">
        <f t="shared" si="5"/>
        <v>0.3785778414962882</v>
      </c>
      <c r="AG15" s="348">
        <f t="shared" si="5"/>
        <v>0.35932093366657003</v>
      </c>
      <c r="AH15" s="348">
        <f t="shared" si="5"/>
        <v>0.34668635861063934</v>
      </c>
      <c r="AI15" s="348">
        <f t="shared" si="5"/>
        <v>0.35851149457771037</v>
      </c>
      <c r="AJ15" s="348">
        <f t="shared" si="5"/>
        <v>0.44250266343877187</v>
      </c>
      <c r="AK15" s="348">
        <f t="shared" si="5"/>
        <v>0.39995626768381376</v>
      </c>
      <c r="AL15" s="348">
        <f t="shared" si="5"/>
        <v>0.45040492677157673</v>
      </c>
      <c r="AM15" s="348">
        <f t="shared" si="5"/>
        <v>0.4612932520131597</v>
      </c>
      <c r="AN15" s="348">
        <f t="shared" si="5"/>
        <v>0.46436049229641835</v>
      </c>
      <c r="AO15" s="348">
        <f t="shared" si="5"/>
        <v>0.46079136910106333</v>
      </c>
      <c r="AP15" s="348">
        <f aca="true" t="shared" si="6" ref="AP15:AQ20">AP6/AP$11</f>
        <v>0.4658881171278701</v>
      </c>
      <c r="AQ15" s="348">
        <f t="shared" si="6"/>
        <v>0.4665390959203623</v>
      </c>
      <c r="AR15" s="348">
        <f aca="true" t="shared" si="7" ref="AR15:AS20">AR6/AR$11</f>
        <v>0.4835272105283113</v>
      </c>
      <c r="AS15" s="348">
        <f t="shared" si="7"/>
        <v>0.48323615170115414</v>
      </c>
      <c r="AT15" s="348">
        <f aca="true" t="shared" si="8" ref="AT15:AU20">AT6/AT$11</f>
        <v>0.4862601498688832</v>
      </c>
      <c r="AU15" s="348">
        <f>AU6/AU$11</f>
        <v>0.5077974151883353</v>
      </c>
      <c r="AV15" s="348">
        <f>AV6/AV$11</f>
        <v>0.5141935668414676</v>
      </c>
    </row>
    <row r="16" spans="25:48" ht="14.25">
      <c r="Y16" s="54" t="s">
        <v>103</v>
      </c>
      <c r="Z16" s="348">
        <f t="shared" si="4"/>
        <v>0.2002837858810169</v>
      </c>
      <c r="AA16" s="348">
        <f aca="true" t="shared" si="9" ref="AA16:AO16">AA7/AA$11</f>
        <v>0.20114985075381958</v>
      </c>
      <c r="AB16" s="348">
        <f t="shared" si="9"/>
        <v>0.2129742328226832</v>
      </c>
      <c r="AC16" s="348">
        <f t="shared" si="9"/>
        <v>0.21805563400902395</v>
      </c>
      <c r="AD16" s="348">
        <f t="shared" si="9"/>
        <v>0.22129614265544612</v>
      </c>
      <c r="AE16" s="348">
        <f t="shared" si="9"/>
        <v>0.22218618659709288</v>
      </c>
      <c r="AF16" s="348">
        <f t="shared" si="9"/>
        <v>0.24056248634386623</v>
      </c>
      <c r="AG16" s="348">
        <f t="shared" si="9"/>
        <v>0.2371012143189739</v>
      </c>
      <c r="AH16" s="348">
        <f t="shared" si="9"/>
        <v>0.23859043115134534</v>
      </c>
      <c r="AI16" s="348">
        <f t="shared" si="9"/>
        <v>0.245232851817206</v>
      </c>
      <c r="AJ16" s="348">
        <f t="shared" si="9"/>
        <v>0.31298408830497615</v>
      </c>
      <c r="AK16" s="348">
        <f t="shared" si="9"/>
        <v>0.28591087837643814</v>
      </c>
      <c r="AL16" s="348">
        <f t="shared" si="9"/>
        <v>0.3241722882026583</v>
      </c>
      <c r="AM16" s="348">
        <f t="shared" si="9"/>
        <v>0.32700546007220604</v>
      </c>
      <c r="AN16" s="348">
        <f t="shared" si="9"/>
        <v>0.3198556567553824</v>
      </c>
      <c r="AO16" s="348">
        <f t="shared" si="9"/>
        <v>0.30887028902774233</v>
      </c>
      <c r="AP16" s="348">
        <f t="shared" si="6"/>
        <v>0.31259372275699115</v>
      </c>
      <c r="AQ16" s="348">
        <f t="shared" si="6"/>
        <v>0.304495869013613</v>
      </c>
      <c r="AR16" s="348">
        <f t="shared" si="7"/>
        <v>0.319743581062564</v>
      </c>
      <c r="AS16" s="348">
        <f t="shared" si="7"/>
        <v>0.30669851616043653</v>
      </c>
      <c r="AT16" s="348">
        <f t="shared" si="8"/>
        <v>0.2941759446071452</v>
      </c>
      <c r="AU16" s="348">
        <f t="shared" si="8"/>
        <v>0.2918947262748408</v>
      </c>
      <c r="AV16" s="348">
        <f>AV7/AV$11</f>
        <v>0.2968886118359089</v>
      </c>
    </row>
    <row r="17" spans="25:48" ht="14.25">
      <c r="Y17" s="54" t="s">
        <v>4</v>
      </c>
      <c r="Z17" s="348">
        <f t="shared" si="4"/>
        <v>0.09867791428572496</v>
      </c>
      <c r="AA17" s="348">
        <f aca="true" t="shared" si="10" ref="AA17:AO17">AA8/AA$11</f>
        <v>0.10424066389510475</v>
      </c>
      <c r="AB17" s="348">
        <f t="shared" si="10"/>
        <v>0.1082383308271254</v>
      </c>
      <c r="AC17" s="348">
        <f t="shared" si="10"/>
        <v>0.11173590265254221</v>
      </c>
      <c r="AD17" s="348">
        <f t="shared" si="10"/>
        <v>0.1129712864378424</v>
      </c>
      <c r="AE17" s="348">
        <f t="shared" si="10"/>
        <v>0.1132382458940371</v>
      </c>
      <c r="AF17" s="348">
        <f t="shared" si="10"/>
        <v>0.11597162911732703</v>
      </c>
      <c r="AG17" s="348">
        <f t="shared" si="10"/>
        <v>0.11703912502204936</v>
      </c>
      <c r="AH17" s="348">
        <f t="shared" si="10"/>
        <v>0.11758867524062053</v>
      </c>
      <c r="AI17" s="348">
        <f t="shared" si="10"/>
        <v>0.12319447535871918</v>
      </c>
      <c r="AJ17" s="348">
        <f t="shared" si="10"/>
        <v>0.15486337958038496</v>
      </c>
      <c r="AK17" s="348">
        <f t="shared" si="10"/>
        <v>0.1404351127980822</v>
      </c>
      <c r="AL17" s="348">
        <f t="shared" si="10"/>
        <v>0.15653579935908246</v>
      </c>
      <c r="AM17" s="348">
        <f t="shared" si="10"/>
        <v>0.148283400828665</v>
      </c>
      <c r="AN17" s="348">
        <f t="shared" si="10"/>
        <v>0.1512431645118287</v>
      </c>
      <c r="AO17" s="348">
        <f t="shared" si="10"/>
        <v>0.15064257899706565</v>
      </c>
      <c r="AP17" s="348">
        <f t="shared" si="6"/>
        <v>0.15643233098048298</v>
      </c>
      <c r="AQ17" s="348">
        <f t="shared" si="6"/>
        <v>0.15134645759809495</v>
      </c>
      <c r="AR17" s="348">
        <f t="shared" si="7"/>
        <v>0.15200170816430295</v>
      </c>
      <c r="AS17" s="348">
        <f t="shared" si="7"/>
        <v>0.14910635717660622</v>
      </c>
      <c r="AT17" s="348">
        <f t="shared" si="8"/>
        <v>0.14561952923903257</v>
      </c>
      <c r="AU17" s="348">
        <f t="shared" si="8"/>
        <v>0.14731695523987406</v>
      </c>
      <c r="AV17" s="348">
        <f>AV8/AV$11</f>
        <v>0.14870174876644593</v>
      </c>
    </row>
    <row r="18" spans="25:48" ht="14.25">
      <c r="Y18" s="54" t="s">
        <v>7</v>
      </c>
      <c r="Z18" s="348">
        <f t="shared" si="4"/>
        <v>0.2533305320736683</v>
      </c>
      <c r="AA18" s="348">
        <f aca="true" t="shared" si="11" ref="AA18:AO18">AA9/AA$11</f>
        <v>0.2612045271161547</v>
      </c>
      <c r="AB18" s="348">
        <f t="shared" si="11"/>
        <v>0.24215925042388695</v>
      </c>
      <c r="AC18" s="348">
        <f t="shared" si="11"/>
        <v>0.2381339998563689</v>
      </c>
      <c r="AD18" s="348">
        <f t="shared" si="11"/>
        <v>0.23523808269754876</v>
      </c>
      <c r="AE18" s="348">
        <f t="shared" si="11"/>
        <v>0.2575382415453969</v>
      </c>
      <c r="AF18" s="348">
        <f t="shared" si="11"/>
        <v>0.2514886512050792</v>
      </c>
      <c r="AG18" s="348">
        <f t="shared" si="11"/>
        <v>0.2740281217280829</v>
      </c>
      <c r="AH18" s="348">
        <f t="shared" si="11"/>
        <v>0.2853447937646315</v>
      </c>
      <c r="AI18" s="348">
        <f t="shared" si="11"/>
        <v>0.2615637871692557</v>
      </c>
      <c r="AJ18" s="348">
        <f t="shared" si="11"/>
        <v>0.07589804638313886</v>
      </c>
      <c r="AK18" s="348">
        <f t="shared" si="11"/>
        <v>0.16192496294712613</v>
      </c>
      <c r="AL18" s="348">
        <f t="shared" si="11"/>
        <v>0.05542668055639869</v>
      </c>
      <c r="AM18" s="348">
        <f t="shared" si="11"/>
        <v>0.04994865118043053</v>
      </c>
      <c r="AN18" s="348">
        <f t="shared" si="11"/>
        <v>0.051438275702162764</v>
      </c>
      <c r="AO18" s="348">
        <f t="shared" si="11"/>
        <v>0.06756730234449732</v>
      </c>
      <c r="AP18" s="348">
        <f t="shared" si="6"/>
        <v>0.05401579784780071</v>
      </c>
      <c r="AQ18" s="348">
        <f t="shared" si="6"/>
        <v>0.06754395926787497</v>
      </c>
      <c r="AR18" s="348">
        <f t="shared" si="7"/>
        <v>0.037714497016472295</v>
      </c>
      <c r="AS18" s="348">
        <f t="shared" si="7"/>
        <v>0.055302169469070885</v>
      </c>
      <c r="AT18" s="348">
        <f t="shared" si="8"/>
        <v>0.06864073783237316</v>
      </c>
      <c r="AU18" s="348">
        <f t="shared" si="8"/>
        <v>0.048534757968554464</v>
      </c>
      <c r="AV18" s="348">
        <f>AV9/AV$11</f>
        <v>0.03580010599282561</v>
      </c>
    </row>
    <row r="19" spans="25:48" ht="15" thickBot="1">
      <c r="Y19" s="55" t="s">
        <v>10</v>
      </c>
      <c r="Z19" s="349">
        <f t="shared" si="4"/>
        <v>0.008796888408978598</v>
      </c>
      <c r="AA19" s="349">
        <f aca="true" t="shared" si="12" ref="AA19:AO19">AA10/AA$11</f>
        <v>0.009070312441820647</v>
      </c>
      <c r="AB19" s="349">
        <f t="shared" si="12"/>
        <v>0.011461105802339071</v>
      </c>
      <c r="AC19" s="349">
        <f t="shared" si="12"/>
        <v>0.013197353070414105</v>
      </c>
      <c r="AD19" s="349">
        <f t="shared" si="12"/>
        <v>0.013260468372510823</v>
      </c>
      <c r="AE19" s="349">
        <f t="shared" si="12"/>
        <v>0.013594196622411438</v>
      </c>
      <c r="AF19" s="349">
        <f t="shared" si="12"/>
        <v>0.013399391837439245</v>
      </c>
      <c r="AG19" s="349">
        <f t="shared" si="12"/>
        <v>0.012510605264323746</v>
      </c>
      <c r="AH19" s="349">
        <f t="shared" si="12"/>
        <v>0.011789741232763178</v>
      </c>
      <c r="AI19" s="349">
        <f t="shared" si="12"/>
        <v>0.01149739107710882</v>
      </c>
      <c r="AJ19" s="349">
        <f t="shared" si="12"/>
        <v>0.013751822292728212</v>
      </c>
      <c r="AK19" s="349">
        <f t="shared" si="12"/>
        <v>0.011772778194539738</v>
      </c>
      <c r="AL19" s="349">
        <f t="shared" si="12"/>
        <v>0.013460305110284</v>
      </c>
      <c r="AM19" s="349">
        <f t="shared" si="12"/>
        <v>0.013469235905538767</v>
      </c>
      <c r="AN19" s="349">
        <f t="shared" si="12"/>
        <v>0.013102410734207731</v>
      </c>
      <c r="AO19" s="349">
        <f t="shared" si="12"/>
        <v>0.012128460529631326</v>
      </c>
      <c r="AP19" s="349">
        <f t="shared" si="6"/>
        <v>0.011070031286855091</v>
      </c>
      <c r="AQ19" s="349">
        <f t="shared" si="6"/>
        <v>0.010074618200054881</v>
      </c>
      <c r="AR19" s="349">
        <f t="shared" si="7"/>
        <v>0.007013003228349407</v>
      </c>
      <c r="AS19" s="349">
        <f t="shared" si="7"/>
        <v>0.005656805492732187</v>
      </c>
      <c r="AT19" s="349">
        <f t="shared" si="8"/>
        <v>0.0053036384525658115</v>
      </c>
      <c r="AU19" s="38">
        <f>AU10/AU$11</f>
        <v>0.004456145328395315</v>
      </c>
      <c r="AV19" s="38">
        <f>AV10/AV$11</f>
        <v>0.004415966563352191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-0.062353834639755856</v>
      </c>
      <c r="AB24" s="70">
        <f t="shared" si="15"/>
        <v>-0.07576717481230022</v>
      </c>
      <c r="AC24" s="70">
        <f t="shared" si="15"/>
        <v>-0.08477500590724407</v>
      </c>
      <c r="AD24" s="70">
        <f t="shared" si="15"/>
        <v>-0.0956631001572773</v>
      </c>
      <c r="AE24" s="70">
        <f t="shared" si="15"/>
        <v>-0.11491487007908607</v>
      </c>
      <c r="AF24" s="70">
        <f t="shared" si="15"/>
        <v>-0.13684433057092926</v>
      </c>
      <c r="AG24" s="70">
        <f t="shared" si="15"/>
        <v>-0.15591241380168086</v>
      </c>
      <c r="AH24" s="70">
        <f t="shared" si="15"/>
        <v>-0.16933690805288537</v>
      </c>
      <c r="AI24" s="70">
        <f t="shared" si="15"/>
        <v>-0.17913621331183993</v>
      </c>
      <c r="AJ24" s="70">
        <f t="shared" si="15"/>
        <v>-0.18554200683354916</v>
      </c>
      <c r="AK24" s="70">
        <f t="shared" si="15"/>
        <v>-0.1911916620705162</v>
      </c>
      <c r="AL24" s="70">
        <f t="shared" si="15"/>
        <v>-0.19726458107939637</v>
      </c>
      <c r="AM24" s="70">
        <f t="shared" si="15"/>
        <v>-0.20124838737340056</v>
      </c>
      <c r="AN24" s="70">
        <f t="shared" si="15"/>
        <v>-0.20612917121105845</v>
      </c>
      <c r="AO24" s="70">
        <f t="shared" si="15"/>
        <v>-0.21075048720271838</v>
      </c>
      <c r="AP24" s="70">
        <f t="shared" si="15"/>
        <v>-0.21720101076293952</v>
      </c>
      <c r="AQ24" s="70">
        <f aca="true" t="shared" si="16" ref="AQ24:AR29">AQ6/$Z6-1</f>
        <v>-0.2164853068195043</v>
      </c>
      <c r="AR24" s="70">
        <f t="shared" si="16"/>
        <v>-0.23003992150385721</v>
      </c>
      <c r="AS24" s="70">
        <f aca="true" t="shared" si="17" ref="AS24:AT29">AS6/$Z6-1</f>
        <v>-0.22999271323192605</v>
      </c>
      <c r="AT24" s="70">
        <f t="shared" si="17"/>
        <v>-0.2286756428161999</v>
      </c>
      <c r="AU24" s="70">
        <f aca="true" t="shared" si="18" ref="AU24:AU29">AU6/$Z6-1</f>
        <v>-0.2127412331477283</v>
      </c>
      <c r="AV24" s="70">
        <f aca="true" t="shared" si="19" ref="AV24:AV29">AV6/$Z6-1</f>
        <v>-0.21024211454505104</v>
      </c>
    </row>
    <row r="25" spans="25:48" ht="14.25">
      <c r="Y25" s="54" t="s">
        <v>103</v>
      </c>
      <c r="Z25" s="63"/>
      <c r="AA25" s="70">
        <f aca="true" t="shared" si="20" ref="AA25:AP25">AA7/$Z7-1</f>
        <v>-0.025951104703088146</v>
      </c>
      <c r="AB25" s="70">
        <f t="shared" si="20"/>
        <v>0.014563828495663955</v>
      </c>
      <c r="AC25" s="70">
        <f t="shared" si="20"/>
        <v>0.04409281937496101</v>
      </c>
      <c r="AD25" s="70">
        <f t="shared" si="20"/>
        <v>0.051126384377139455</v>
      </c>
      <c r="AE25" s="70">
        <f t="shared" si="20"/>
        <v>0.09534438847357984</v>
      </c>
      <c r="AF25" s="70">
        <f t="shared" si="20"/>
        <v>0.20196658494807052</v>
      </c>
      <c r="AG25" s="70">
        <f t="shared" si="20"/>
        <v>0.2205886459937194</v>
      </c>
      <c r="AH25" s="70">
        <f t="shared" si="20"/>
        <v>0.25277113039056487</v>
      </c>
      <c r="AI25" s="70">
        <f t="shared" si="20"/>
        <v>0.230487523511979</v>
      </c>
      <c r="AJ25" s="70">
        <f t="shared" si="20"/>
        <v>0.2624250796472385</v>
      </c>
      <c r="AK25" s="70">
        <f t="shared" si="20"/>
        <v>0.2670517302880062</v>
      </c>
      <c r="AL25" s="70">
        <f t="shared" si="20"/>
        <v>0.2661225203798334</v>
      </c>
      <c r="AM25" s="70">
        <f t="shared" si="20"/>
        <v>0.24085262674459806</v>
      </c>
      <c r="AN25" s="70">
        <f t="shared" si="20"/>
        <v>0.19833755635126815</v>
      </c>
      <c r="AO25" s="70">
        <f t="shared" si="20"/>
        <v>0.15935562871420328</v>
      </c>
      <c r="AP25" s="70">
        <f t="shared" si="20"/>
        <v>0.15101088074090718</v>
      </c>
      <c r="AQ25" s="70">
        <f t="shared" si="16"/>
        <v>0.1206527485569322</v>
      </c>
      <c r="AR25" s="70">
        <f t="shared" si="16"/>
        <v>0.11578283885874874</v>
      </c>
      <c r="AS25" s="70">
        <f t="shared" si="17"/>
        <v>0.07097084088228289</v>
      </c>
      <c r="AT25" s="70">
        <f t="shared" si="17"/>
        <v>0.022600679023841552</v>
      </c>
      <c r="AU25" s="70">
        <f t="shared" si="18"/>
        <v>-0.008291987559598923</v>
      </c>
      <c r="AV25" s="70">
        <f t="shared" si="19"/>
        <v>-0.0007102679291052238</v>
      </c>
    </row>
    <row r="26" spans="25:48" ht="14.25">
      <c r="Y26" s="54" t="s">
        <v>4</v>
      </c>
      <c r="Z26" s="63"/>
      <c r="AA26" s="70">
        <f aca="true" t="shared" si="21" ref="AA26:AP26">AA8/$Z8-1</f>
        <v>0.02452849728848827</v>
      </c>
      <c r="AB26" s="70">
        <f t="shared" si="21"/>
        <v>0.046548185650231666</v>
      </c>
      <c r="AC26" s="70">
        <f t="shared" si="21"/>
        <v>0.08590134033795627</v>
      </c>
      <c r="AD26" s="70">
        <f t="shared" si="21"/>
        <v>0.08911815721740135</v>
      </c>
      <c r="AE26" s="70">
        <f t="shared" si="21"/>
        <v>0.13305918713245024</v>
      </c>
      <c r="AF26" s="70">
        <f t="shared" si="21"/>
        <v>0.17609412136727487</v>
      </c>
      <c r="AG26" s="70">
        <f t="shared" si="21"/>
        <v>0.22290422268080645</v>
      </c>
      <c r="AH26" s="70">
        <f t="shared" si="21"/>
        <v>0.253170154003002</v>
      </c>
      <c r="AI26" s="70">
        <f t="shared" si="21"/>
        <v>0.25462988761132865</v>
      </c>
      <c r="AJ26" s="70">
        <f t="shared" si="21"/>
        <v>0.26782093234411963</v>
      </c>
      <c r="AK26" s="70">
        <f t="shared" si="21"/>
        <v>0.2631798947122592</v>
      </c>
      <c r="AL26" s="70">
        <f t="shared" si="21"/>
        <v>0.24090733903199268</v>
      </c>
      <c r="AM26" s="70">
        <f t="shared" si="21"/>
        <v>0.14204592554760453</v>
      </c>
      <c r="AN26" s="70">
        <f t="shared" si="21"/>
        <v>0.15007647790484957</v>
      </c>
      <c r="AO26" s="70">
        <f t="shared" si="21"/>
        <v>0.14766229387816154</v>
      </c>
      <c r="AP26" s="70">
        <f t="shared" si="21"/>
        <v>0.16909963222665225</v>
      </c>
      <c r="AQ26" s="70">
        <f t="shared" si="16"/>
        <v>0.13054472139511542</v>
      </c>
      <c r="AR26" s="70">
        <f t="shared" si="16"/>
        <v>0.07659446336302</v>
      </c>
      <c r="AS26" s="70">
        <f t="shared" si="17"/>
        <v>0.05678821733973605</v>
      </c>
      <c r="AT26" s="70">
        <f t="shared" si="17"/>
        <v>0.02741138399375731</v>
      </c>
      <c r="AU26" s="70">
        <f t="shared" si="18"/>
        <v>0.01586532932808704</v>
      </c>
      <c r="AV26" s="70">
        <f t="shared" si="19"/>
        <v>0.015873876622287675</v>
      </c>
    </row>
    <row r="27" spans="25:48" ht="14.25">
      <c r="Y27" s="54" t="s">
        <v>7</v>
      </c>
      <c r="Z27" s="63"/>
      <c r="AA27" s="70">
        <f aca="true" t="shared" si="22" ref="AA27:AP27">AA9/$Z9-1</f>
        <v>0</v>
      </c>
      <c r="AB27" s="70">
        <f t="shared" si="22"/>
        <v>-0.08796473199999366</v>
      </c>
      <c r="AC27" s="70">
        <f t="shared" si="22"/>
        <v>-0.09852962252959352</v>
      </c>
      <c r="AD27" s="70">
        <f t="shared" si="22"/>
        <v>-0.1166211819642835</v>
      </c>
      <c r="AE27" s="70">
        <f t="shared" si="22"/>
        <v>0.003768621772644032</v>
      </c>
      <c r="AF27" s="70">
        <f t="shared" si="22"/>
        <v>-0.00656115175681149</v>
      </c>
      <c r="AG27" s="70">
        <f t="shared" si="22"/>
        <v>0.1152929021590039</v>
      </c>
      <c r="AH27" s="70">
        <f t="shared" si="22"/>
        <v>0.1845323462869175</v>
      </c>
      <c r="AI27" s="70">
        <f t="shared" si="22"/>
        <v>0.03761069529609262</v>
      </c>
      <c r="AJ27" s="70">
        <f t="shared" si="22"/>
        <v>-0.7579683237059358</v>
      </c>
      <c r="AK27" s="70">
        <f t="shared" si="22"/>
        <v>-0.4326700256627768</v>
      </c>
      <c r="AL27" s="70">
        <f t="shared" si="22"/>
        <v>-0.8288499722714935</v>
      </c>
      <c r="AM27" s="70">
        <f t="shared" si="22"/>
        <v>-0.8501532866022233</v>
      </c>
      <c r="AN27" s="70">
        <f t="shared" si="22"/>
        <v>-0.8476404106651021</v>
      </c>
      <c r="AO27" s="70">
        <f t="shared" si="22"/>
        <v>-0.7994903046793085</v>
      </c>
      <c r="AP27" s="70">
        <f t="shared" si="22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  <c r="AV27" s="70">
        <f t="shared" si="19"/>
        <v>-0.9047334462141925</v>
      </c>
    </row>
    <row r="28" spans="25:61" ht="15" thickBot="1">
      <c r="Y28" s="55" t="s">
        <v>10</v>
      </c>
      <c r="Z28" s="74"/>
      <c r="AA28" s="71">
        <f aca="true" t="shared" si="23" ref="AA28:AP28">AA10/$Z10-1</f>
        <v>0</v>
      </c>
      <c r="AB28" s="71">
        <f t="shared" si="23"/>
        <v>0.2430698789456065</v>
      </c>
      <c r="AC28" s="71">
        <f t="shared" si="23"/>
        <v>0.438716888221764</v>
      </c>
      <c r="AD28" s="71">
        <f t="shared" si="23"/>
        <v>0.43402481561072537</v>
      </c>
      <c r="AE28" s="71">
        <f t="shared" si="23"/>
        <v>0.5258220576007258</v>
      </c>
      <c r="AF28" s="71">
        <f t="shared" si="23"/>
        <v>0.5242853903221281</v>
      </c>
      <c r="AG28" s="71">
        <f t="shared" si="23"/>
        <v>0.46632614494130853</v>
      </c>
      <c r="AH28" s="71">
        <f t="shared" si="23"/>
        <v>0.4094176214593481</v>
      </c>
      <c r="AI28" s="71">
        <f t="shared" si="23"/>
        <v>0.3134531278684276</v>
      </c>
      <c r="AJ28" s="71">
        <f t="shared" si="23"/>
        <v>0.2628748528665379</v>
      </c>
      <c r="AK28" s="71">
        <f t="shared" si="23"/>
        <v>0.1878438063561656</v>
      </c>
      <c r="AL28" s="71">
        <f t="shared" si="23"/>
        <v>0.19693746422902092</v>
      </c>
      <c r="AM28" s="71">
        <f t="shared" si="23"/>
        <v>0.1636566849886072</v>
      </c>
      <c r="AN28" s="71">
        <f t="shared" si="23"/>
        <v>0.11761713983348265</v>
      </c>
      <c r="AO28" s="71">
        <f t="shared" si="23"/>
        <v>0.036484779110828036</v>
      </c>
      <c r="AP28" s="71">
        <f t="shared" si="23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-0.6553060753971254</v>
      </c>
      <c r="AV28" s="71">
        <f t="shared" si="19"/>
        <v>-0.6615921946373228</v>
      </c>
      <c r="BI28" s="444"/>
    </row>
    <row r="29" spans="25:61" ht="15" thickTop="1">
      <c r="Y29" s="56" t="s">
        <v>8</v>
      </c>
      <c r="Z29" s="75"/>
      <c r="AA29" s="72">
        <f aca="true" t="shared" si="24" ref="AA29:AP29">AA11/$Z11-1</f>
        <v>-0.03014494093735587</v>
      </c>
      <c r="AB29" s="72">
        <f t="shared" si="24"/>
        <v>-0.045890754501602626</v>
      </c>
      <c r="AC29" s="72">
        <f t="shared" si="24"/>
        <v>-0.041002248687837306</v>
      </c>
      <c r="AD29" s="72">
        <f t="shared" si="24"/>
        <v>-0.04867943391919094</v>
      </c>
      <c r="AE29" s="72">
        <f t="shared" si="24"/>
        <v>-0.012631143605548178</v>
      </c>
      <c r="AF29" s="72">
        <f t="shared" si="24"/>
        <v>0.0007147074118798447</v>
      </c>
      <c r="AG29" s="72">
        <f t="shared" si="24"/>
        <v>0.031053829585736104</v>
      </c>
      <c r="AH29" s="72">
        <f t="shared" si="24"/>
        <v>0.0516337290907678</v>
      </c>
      <c r="AI29" s="72">
        <f t="shared" si="24"/>
        <v>0.004949776761698832</v>
      </c>
      <c r="AJ29" s="72">
        <f t="shared" si="24"/>
        <v>-0.1921529439013554</v>
      </c>
      <c r="AK29" s="72">
        <f t="shared" si="24"/>
        <v>-0.11241601267422052</v>
      </c>
      <c r="AL29" s="72">
        <f t="shared" si="24"/>
        <v>-0.21774987869302842</v>
      </c>
      <c r="AM29" s="72">
        <f t="shared" si="24"/>
        <v>-0.24000454992422393</v>
      </c>
      <c r="AN29" s="72">
        <f t="shared" si="24"/>
        <v>-0.2496378366914731</v>
      </c>
      <c r="AO29" s="72">
        <f t="shared" si="24"/>
        <v>-0.2482276776045258</v>
      </c>
      <c r="AP29" s="72">
        <f t="shared" si="24"/>
        <v>-0.26252896330792763</v>
      </c>
      <c r="AQ29" s="72">
        <f t="shared" si="16"/>
        <v>-0.2628846628821906</v>
      </c>
      <c r="AR29" s="72">
        <f t="shared" si="16"/>
        <v>-0.3010861689699661</v>
      </c>
      <c r="AS29" s="72">
        <f t="shared" si="17"/>
        <v>-0.3006223268850964</v>
      </c>
      <c r="AT29" s="72">
        <f t="shared" si="17"/>
        <v>-0.3037828578645144</v>
      </c>
      <c r="AU29" s="72">
        <f t="shared" si="18"/>
        <v>-0.31953880169426696</v>
      </c>
      <c r="AV29" s="72">
        <f t="shared" si="19"/>
        <v>-0.32586996350737585</v>
      </c>
      <c r="BI29" s="444"/>
    </row>
    <row r="31" ht="14.25">
      <c r="Y31" s="62" t="s">
        <v>9</v>
      </c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-0.014305332510362256</v>
      </c>
      <c r="AC33" s="70">
        <f t="shared" si="26"/>
        <v>-0.009746279129519642</v>
      </c>
      <c r="AD33" s="70">
        <f t="shared" si="26"/>
        <v>-0.011896631233095145</v>
      </c>
      <c r="AE33" s="70">
        <f t="shared" si="26"/>
        <v>-0.02128827202025807</v>
      </c>
      <c r="AF33" s="70">
        <f t="shared" si="26"/>
        <v>-0.024776668085930598</v>
      </c>
      <c r="AG33" s="70">
        <f t="shared" si="26"/>
        <v>-0.022091128988776743</v>
      </c>
      <c r="AH33" s="70">
        <f t="shared" si="26"/>
        <v>-0.015904148420979647</v>
      </c>
      <c r="AI33" s="70">
        <f t="shared" si="26"/>
        <v>-0.011796967210839449</v>
      </c>
      <c r="AJ33" s="70">
        <f t="shared" si="26"/>
        <v>-0.0078037228899496824</v>
      </c>
      <c r="AK33" s="70">
        <f t="shared" si="26"/>
        <v>-0.006936705495396045</v>
      </c>
      <c r="AL33" s="70">
        <f t="shared" si="26"/>
        <v>-0.007508477254854484</v>
      </c>
      <c r="AM33" s="70">
        <f t="shared" si="26"/>
        <v>-0.004962788734750312</v>
      </c>
      <c r="AN33" s="70">
        <f t="shared" si="26"/>
        <v>-0.006110515159534979</v>
      </c>
      <c r="AO33" s="70">
        <f t="shared" si="26"/>
        <v>-0.0058212442428571265</v>
      </c>
      <c r="AP33" s="70">
        <f t="shared" si="26"/>
        <v>-0.008172983898791508</v>
      </c>
      <c r="AQ33" s="70">
        <f t="shared" si="26"/>
        <v>0.0009142882825292631</v>
      </c>
      <c r="AR33" s="70">
        <f t="shared" si="26"/>
        <v>-0.01729975813131357</v>
      </c>
      <c r="AS33" s="70">
        <f t="shared" si="26"/>
        <v>6.131262288744388E-05</v>
      </c>
      <c r="AT33" s="70">
        <f t="shared" si="26"/>
        <v>0.001710464872682227</v>
      </c>
      <c r="AU33" s="70">
        <f>AU6/AT6-1</f>
        <v>0.02065850704708727</v>
      </c>
      <c r="AV33" s="70">
        <f>AV6/AU6-1</f>
        <v>0.003174456364162914</v>
      </c>
    </row>
    <row r="34" spans="25:48" ht="14.25">
      <c r="Y34" s="54" t="s">
        <v>103</v>
      </c>
      <c r="Z34" s="63"/>
      <c r="AA34" s="63"/>
      <c r="AB34" s="70">
        <f aca="true" t="shared" si="27" ref="AB34:AV34">AB7/AA7-1</f>
        <v>0.041594352598081974</v>
      </c>
      <c r="AC34" s="70">
        <f t="shared" si="27"/>
        <v>0.02910510906256225</v>
      </c>
      <c r="AD34" s="70">
        <f t="shared" si="27"/>
        <v>0.006736532300249953</v>
      </c>
      <c r="AE34" s="70">
        <f t="shared" si="27"/>
        <v>0.042067257328567864</v>
      </c>
      <c r="AF34" s="70">
        <f t="shared" si="27"/>
        <v>0.09734125412654393</v>
      </c>
      <c r="AG34" s="70">
        <f t="shared" si="27"/>
        <v>0.015492993964098867</v>
      </c>
      <c r="AH34" s="70">
        <f t="shared" si="27"/>
        <v>0.026366363887192046</v>
      </c>
      <c r="AI34" s="70">
        <f t="shared" si="27"/>
        <v>-0.01778745242288493</v>
      </c>
      <c r="AJ34" s="70">
        <f t="shared" si="27"/>
        <v>0.02595520517274763</v>
      </c>
      <c r="AK34" s="70">
        <f t="shared" si="27"/>
        <v>0.00366489125997127</v>
      </c>
      <c r="AL34" s="70">
        <f t="shared" si="27"/>
        <v>-0.0007333638287692068</v>
      </c>
      <c r="AM34" s="70">
        <f t="shared" si="27"/>
        <v>-0.019958489979038152</v>
      </c>
      <c r="AN34" s="70">
        <f t="shared" si="27"/>
        <v>-0.03426278792258275</v>
      </c>
      <c r="AO34" s="70">
        <f t="shared" si="27"/>
        <v>-0.03253000578214227</v>
      </c>
      <c r="AP34" s="70">
        <f t="shared" si="27"/>
        <v>-0.007197746546976913</v>
      </c>
      <c r="AQ34" s="70">
        <f t="shared" si="27"/>
        <v>-0.026375191313946056</v>
      </c>
      <c r="AR34" s="70">
        <f t="shared" si="27"/>
        <v>-0.0043456009941121865</v>
      </c>
      <c r="AS34" s="70">
        <f t="shared" si="27"/>
        <v>-0.04016193511481214</v>
      </c>
      <c r="AT34" s="70">
        <f t="shared" si="27"/>
        <v>-0.045164779480450834</v>
      </c>
      <c r="AU34" s="70">
        <f t="shared" si="27"/>
        <v>-0.03020990227869791</v>
      </c>
      <c r="AV34" s="70">
        <f t="shared" si="27"/>
        <v>0.007645112810812593</v>
      </c>
    </row>
    <row r="35" spans="25:48" ht="14.25">
      <c r="Y35" s="54" t="s">
        <v>4</v>
      </c>
      <c r="Z35" s="63"/>
      <c r="AA35" s="63"/>
      <c r="AB35" s="70">
        <f aca="true" t="shared" si="28" ref="AB35:AV35">AB8/AA8-1</f>
        <v>0.02149250940312597</v>
      </c>
      <c r="AC35" s="70">
        <f t="shared" si="28"/>
        <v>0.037602812013165066</v>
      </c>
      <c r="AD35" s="70">
        <f t="shared" si="28"/>
        <v>0.0029623472777406956</v>
      </c>
      <c r="AE35" s="70">
        <f t="shared" si="28"/>
        <v>0.040345512214500445</v>
      </c>
      <c r="AF35" s="70">
        <f t="shared" si="28"/>
        <v>0.03798118820583207</v>
      </c>
      <c r="AG35" s="70">
        <f t="shared" si="28"/>
        <v>0.03980132241381518</v>
      </c>
      <c r="AH35" s="70">
        <f t="shared" si="28"/>
        <v>0.02474922464152396</v>
      </c>
      <c r="AI35" s="70">
        <f t="shared" si="28"/>
        <v>0.00116483272735457</v>
      </c>
      <c r="AJ35" s="70">
        <f t="shared" si="28"/>
        <v>0.010513893270871488</v>
      </c>
      <c r="AK35" s="70">
        <f t="shared" si="28"/>
        <v>-0.003660641273116827</v>
      </c>
      <c r="AL35" s="70">
        <f t="shared" si="28"/>
        <v>-0.017632132820907587</v>
      </c>
      <c r="AM35" s="70">
        <f t="shared" si="28"/>
        <v>-0.07966865081280594</v>
      </c>
      <c r="AN35" s="70">
        <f t="shared" si="28"/>
        <v>0.007031724537167383</v>
      </c>
      <c r="AO35" s="70">
        <f t="shared" si="28"/>
        <v>-0.00209915085915513</v>
      </c>
      <c r="AP35" s="70">
        <f t="shared" si="28"/>
        <v>0.018679134500489747</v>
      </c>
      <c r="AQ35" s="70">
        <f t="shared" si="28"/>
        <v>-0.03297829352499726</v>
      </c>
      <c r="AR35" s="70">
        <f t="shared" si="28"/>
        <v>-0.047720587263031744</v>
      </c>
      <c r="AS35" s="70">
        <f t="shared" si="28"/>
        <v>-0.018397127885475095</v>
      </c>
      <c r="AT35" s="70">
        <f t="shared" si="28"/>
        <v>-0.027798221880188434</v>
      </c>
      <c r="AU35" s="386">
        <f t="shared" si="28"/>
        <v>-0.011238005384745176</v>
      </c>
      <c r="AV35" s="386">
        <f t="shared" si="28"/>
        <v>8.41380639116096E-06</v>
      </c>
    </row>
    <row r="36" spans="25:48" ht="14.25">
      <c r="Y36" s="54" t="s">
        <v>7</v>
      </c>
      <c r="Z36" s="63"/>
      <c r="AA36" s="63"/>
      <c r="AB36" s="70">
        <f aca="true" t="shared" si="29" ref="AB36:AV36">AB9/AA9-1</f>
        <v>-0.08796473199999366</v>
      </c>
      <c r="AC36" s="70">
        <f t="shared" si="29"/>
        <v>-0.011583861831097275</v>
      </c>
      <c r="AD36" s="70">
        <f t="shared" si="29"/>
        <v>-0.020068945011211925</v>
      </c>
      <c r="AE36" s="70">
        <f t="shared" si="29"/>
        <v>0.13628332633628992</v>
      </c>
      <c r="AF36" s="70">
        <f t="shared" si="29"/>
        <v>-0.010290990677924605</v>
      </c>
      <c r="AG36" s="70">
        <f t="shared" si="29"/>
        <v>0.12265883716074111</v>
      </c>
      <c r="AH36" s="70">
        <f t="shared" si="29"/>
        <v>0.0620818477315499</v>
      </c>
      <c r="AI36" s="70">
        <f t="shared" si="29"/>
        <v>-0.12403346472670962</v>
      </c>
      <c r="AJ36" s="70">
        <f t="shared" si="29"/>
        <v>-0.7667413439440329</v>
      </c>
      <c r="AK36" s="70">
        <f t="shared" si="29"/>
        <v>1.3440319177392612</v>
      </c>
      <c r="AL36" s="70">
        <f t="shared" si="29"/>
        <v>-0.6983236644098514</v>
      </c>
      <c r="AM36" s="70">
        <f t="shared" si="29"/>
        <v>-0.12447157977983536</v>
      </c>
      <c r="AN36" s="70">
        <f t="shared" si="29"/>
        <v>0.01676964332511366</v>
      </c>
      <c r="AO36" s="70">
        <f t="shared" si="29"/>
        <v>0.3160293762669317</v>
      </c>
      <c r="AP36" s="70">
        <f t="shared" si="29"/>
        <v>-0.2157710840037803</v>
      </c>
      <c r="AQ36" s="70">
        <f t="shared" si="29"/>
        <v>0.2498451179538086</v>
      </c>
      <c r="AR36" s="70">
        <f t="shared" si="29"/>
        <v>-0.4705682370078851</v>
      </c>
      <c r="AS36" s="70">
        <f t="shared" si="29"/>
        <v>0.4673103384202033</v>
      </c>
      <c r="AT36" s="70">
        <f t="shared" si="29"/>
        <v>0.23558527173365063</v>
      </c>
      <c r="AU36" s="70">
        <f t="shared" si="29"/>
        <v>-0.30891800468896347</v>
      </c>
      <c r="AV36" s="70">
        <f t="shared" si="29"/>
        <v>-0.26924506567928363</v>
      </c>
    </row>
    <row r="37" spans="25:48" ht="15" thickBot="1">
      <c r="Y37" s="55" t="s">
        <v>10</v>
      </c>
      <c r="Z37" s="74"/>
      <c r="AA37" s="74"/>
      <c r="AB37" s="71">
        <f aca="true" t="shared" si="30" ref="AB37:AV37">AB10/AA10-1</f>
        <v>0.2430698789456065</v>
      </c>
      <c r="AC37" s="71">
        <f t="shared" si="30"/>
        <v>0.15739019389811681</v>
      </c>
      <c r="AD37" s="71">
        <f t="shared" si="30"/>
        <v>-0.0032612897293768928</v>
      </c>
      <c r="AE37" s="71">
        <f t="shared" si="30"/>
        <v>0.06401370533529138</v>
      </c>
      <c r="AF37" s="71">
        <f t="shared" si="30"/>
        <v>-0.0010071077888428315</v>
      </c>
      <c r="AG37" s="71">
        <f t="shared" si="30"/>
        <v>-0.03802388040245597</v>
      </c>
      <c r="AH37" s="71">
        <f t="shared" si="30"/>
        <v>-0.038810276743881045</v>
      </c>
      <c r="AI37" s="71">
        <f t="shared" si="30"/>
        <v>-0.06808804724007655</v>
      </c>
      <c r="AJ37" s="71">
        <f t="shared" si="30"/>
        <v>-0.03850786444429288</v>
      </c>
      <c r="AK37" s="71">
        <f t="shared" si="30"/>
        <v>-0.059412891419971636</v>
      </c>
      <c r="AL37" s="71">
        <f t="shared" si="30"/>
        <v>0.007655600697831666</v>
      </c>
      <c r="AM37" s="71">
        <f t="shared" si="30"/>
        <v>-0.02780494406351519</v>
      </c>
      <c r="AN37" s="71">
        <f t="shared" si="30"/>
        <v>-0.039564543175872435</v>
      </c>
      <c r="AO37" s="71">
        <f t="shared" si="30"/>
        <v>-0.0725940555410084</v>
      </c>
      <c r="AP37" s="71">
        <f t="shared" si="30"/>
        <v>-0.10463151270660198</v>
      </c>
      <c r="AQ37" s="71">
        <f t="shared" si="30"/>
        <v>-0.09035858034021849</v>
      </c>
      <c r="AR37" s="71">
        <f t="shared" si="30"/>
        <v>-0.3399700701962197</v>
      </c>
      <c r="AS37" s="71">
        <f t="shared" si="30"/>
        <v>-0.19284798373902445</v>
      </c>
      <c r="AT37" s="71">
        <f t="shared" si="30"/>
        <v>-0.0666691670741334</v>
      </c>
      <c r="AU37" s="71">
        <f t="shared" si="30"/>
        <v>-0.17880917432349197</v>
      </c>
      <c r="AV37" s="71">
        <f t="shared" si="30"/>
        <v>-0.018236814726107164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-0.016235223415202782</v>
      </c>
      <c r="AC38" s="72">
        <f t="shared" si="31"/>
        <v>0.005123633207444467</v>
      </c>
      <c r="AD38" s="72">
        <f t="shared" si="31"/>
        <v>-0.008005425686190892</v>
      </c>
      <c r="AE38" s="72">
        <f t="shared" si="31"/>
        <v>0.0378928949913826</v>
      </c>
      <c r="AF38" s="72">
        <f t="shared" si="31"/>
        <v>0.01351658089172747</v>
      </c>
      <c r="AG38" s="72">
        <f t="shared" si="31"/>
        <v>0.030317454064726856</v>
      </c>
      <c r="AH38" s="72">
        <f t="shared" si="31"/>
        <v>0.019960063106792658</v>
      </c>
      <c r="AI38" s="72">
        <f t="shared" si="31"/>
        <v>-0.044391836280709085</v>
      </c>
      <c r="AJ38" s="72">
        <f t="shared" si="31"/>
        <v>-0.19613191148535636</v>
      </c>
      <c r="AK38" s="72">
        <f t="shared" si="31"/>
        <v>0.09870300402183863</v>
      </c>
      <c r="AL38" s="72">
        <f t="shared" si="31"/>
        <v>-0.11867481559257342</v>
      </c>
      <c r="AM38" s="72">
        <f t="shared" si="31"/>
        <v>-0.02844955932255111</v>
      </c>
      <c r="AN38" s="72">
        <f t="shared" si="31"/>
        <v>-0.012675453210001075</v>
      </c>
      <c r="AO38" s="72">
        <f t="shared" si="31"/>
        <v>0.0018793046290201953</v>
      </c>
      <c r="AP38" s="72">
        <f t="shared" si="31"/>
        <v>-0.01902342674419255</v>
      </c>
      <c r="AQ38" s="72">
        <f t="shared" si="31"/>
        <v>-0.00048232344941767646</v>
      </c>
      <c r="AR38" s="72">
        <f t="shared" si="31"/>
        <v>-0.05182568339596216</v>
      </c>
      <c r="AS38" s="72">
        <f t="shared" si="31"/>
        <v>0.0006636613331663099</v>
      </c>
      <c r="AT38" s="72">
        <f t="shared" si="31"/>
        <v>-0.004519061875883912</v>
      </c>
      <c r="AU38" s="72">
        <f>AU11/AT11-1</f>
        <v>-0.02263078984442246</v>
      </c>
      <c r="AV38" s="72">
        <f>AV11/AU11-1</f>
        <v>-0.009304221649776179</v>
      </c>
    </row>
    <row r="43" ht="18.75">
      <c r="Y43" s="62" t="s">
        <v>155</v>
      </c>
    </row>
    <row r="44" spans="25:57" ht="42.75">
      <c r="Y44" s="317"/>
      <c r="Z44" s="316" t="s">
        <v>101</v>
      </c>
      <c r="AA44" s="317">
        <v>1990</v>
      </c>
      <c r="AB44" s="317">
        <f aca="true" t="shared" si="32" ref="AB44:AP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>AP44+1</f>
        <v>2006</v>
      </c>
      <c r="AR44" s="317">
        <f>AQ44+1</f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318" t="s">
        <v>139</v>
      </c>
      <c r="AX44" s="318" t="s">
        <v>140</v>
      </c>
      <c r="AY44" s="318" t="s">
        <v>141</v>
      </c>
      <c r="AZ44" s="318" t="s">
        <v>142</v>
      </c>
      <c r="BA44" s="318" t="s">
        <v>143</v>
      </c>
      <c r="BB44" s="318" t="s">
        <v>144</v>
      </c>
      <c r="BC44" s="318" t="s">
        <v>145</v>
      </c>
      <c r="BD44" s="318" t="s">
        <v>146</v>
      </c>
      <c r="BE44" s="318" t="s">
        <v>147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3" ref="AA45:AO45">AA6/310</f>
        <v>43.322279641880804</v>
      </c>
      <c r="AB45" s="66">
        <f t="shared" si="33"/>
        <v>42.702540026496806</v>
      </c>
      <c r="AC45" s="66">
        <f t="shared" si="33"/>
        <v>42.286349151859085</v>
      </c>
      <c r="AD45" s="66">
        <f t="shared" si="33"/>
        <v>41.78328404980551</v>
      </c>
      <c r="AE45" s="66">
        <f t="shared" si="33"/>
        <v>40.89379013305354</v>
      </c>
      <c r="AF45" s="66">
        <f t="shared" si="33"/>
        <v>39.88057826815117</v>
      </c>
      <c r="AG45" s="66">
        <f t="shared" si="33"/>
        <v>38.99957126948244</v>
      </c>
      <c r="AH45" s="66">
        <f t="shared" si="33"/>
        <v>38.37931629965801</v>
      </c>
      <c r="AI45" s="66">
        <f t="shared" si="33"/>
        <v>37.92655676369651</v>
      </c>
      <c r="AJ45" s="66">
        <f t="shared" si="33"/>
        <v>37.63058842454267</v>
      </c>
      <c r="AK45" s="66">
        <f t="shared" si="33"/>
        <v>37.36955611502316</v>
      </c>
      <c r="AL45" s="66">
        <f t="shared" si="33"/>
        <v>37.0889676529095</v>
      </c>
      <c r="AM45" s="66">
        <f t="shared" si="33"/>
        <v>36.90490294205812</v>
      </c>
      <c r="AN45" s="66">
        <f t="shared" si="33"/>
        <v>36.67939497316951</v>
      </c>
      <c r="AO45" s="66">
        <f t="shared" si="33"/>
        <v>36.465875256350465</v>
      </c>
      <c r="AP45" s="66">
        <f aca="true" t="shared" si="34" ref="AP45:AQ49">AP6/310</f>
        <v>36.16784024502497</v>
      </c>
      <c r="AQ45" s="66">
        <f t="shared" si="34"/>
        <v>36.200908077565394</v>
      </c>
      <c r="AR45" s="66">
        <f aca="true" t="shared" si="35" ref="AR45:AS49">AR6/310</f>
        <v>35.574641123689595</v>
      </c>
      <c r="AS45" s="66">
        <f t="shared" si="35"/>
        <v>35.57682229824516</v>
      </c>
      <c r="AT45" s="66">
        <f>AT6/310</f>
        <v>35.63767520306797</v>
      </c>
      <c r="AU45" s="66">
        <f>AU6/310</f>
        <v>36.373896367392355</v>
      </c>
      <c r="AV45" s="66">
        <f>AV6/310</f>
        <v>36.48936371420523</v>
      </c>
      <c r="AW45" s="66">
        <f aca="true" t="shared" si="36" ref="AW45:BE45">AW6/310</f>
        <v>0</v>
      </c>
      <c r="AX45" s="66">
        <f t="shared" si="36"/>
        <v>0</v>
      </c>
      <c r="AY45" s="66">
        <f t="shared" si="36"/>
        <v>0</v>
      </c>
      <c r="AZ45" s="66">
        <f t="shared" si="36"/>
        <v>0</v>
      </c>
      <c r="BA45" s="66">
        <f t="shared" si="36"/>
        <v>0</v>
      </c>
      <c r="BB45" s="66">
        <f t="shared" si="36"/>
        <v>0</v>
      </c>
      <c r="BC45" s="66">
        <f t="shared" si="36"/>
        <v>0</v>
      </c>
      <c r="BD45" s="66">
        <f t="shared" si="36"/>
        <v>0</v>
      </c>
      <c r="BE45" s="66">
        <f t="shared" si="36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7" ref="AA46:AO46">AA7/310</f>
        <v>20.536315313099642</v>
      </c>
      <c r="AB46" s="66">
        <f t="shared" si="37"/>
        <v>21.3905100532981</v>
      </c>
      <c r="AC46" s="66">
        <f t="shared" si="37"/>
        <v>22.013083181303177</v>
      </c>
      <c r="AD46" s="66">
        <f t="shared" si="37"/>
        <v>22.161375027182117</v>
      </c>
      <c r="AE46" s="66">
        <f t="shared" si="37"/>
        <v>23.09364329320549</v>
      </c>
      <c r="AF46" s="66">
        <f t="shared" si="37"/>
        <v>25.34160749371716</v>
      </c>
      <c r="AG46" s="66">
        <f t="shared" si="37"/>
        <v>25.734224865657882</v>
      </c>
      <c r="AH46" s="66">
        <f t="shared" si="37"/>
        <v>26.412742802820645</v>
      </c>
      <c r="AI46" s="66">
        <f t="shared" si="37"/>
        <v>25.942927396857574</v>
      </c>
      <c r="AJ46" s="66">
        <f t="shared" si="37"/>
        <v>26.616281400224707</v>
      </c>
      <c r="AK46" s="66">
        <f t="shared" si="37"/>
        <v>26.713827177301326</v>
      </c>
      <c r="AL46" s="66">
        <f t="shared" si="37"/>
        <v>26.694236222721504</v>
      </c>
      <c r="AM46" s="66">
        <f t="shared" si="37"/>
        <v>26.161459576572238</v>
      </c>
      <c r="AN46" s="66">
        <f t="shared" si="37"/>
        <v>25.26509503535492</v>
      </c>
      <c r="AO46" s="66">
        <f t="shared" si="37"/>
        <v>24.443221347768453</v>
      </c>
      <c r="AP46" s="66">
        <f t="shared" si="34"/>
        <v>24.26728523571556</v>
      </c>
      <c r="AQ46" s="66">
        <f t="shared" si="34"/>
        <v>23.627230944953464</v>
      </c>
      <c r="AR46" s="66">
        <f t="shared" si="35"/>
        <v>23.524556426670955</v>
      </c>
      <c r="AS46" s="66">
        <f t="shared" si="35"/>
        <v>22.57976471785826</v>
      </c>
      <c r="AT46" s="66">
        <f>AT7/310</f>
        <v>21.559954623655727</v>
      </c>
      <c r="AU46" s="66">
        <f aca="true" t="shared" si="38" ref="AU46:BE46">AU7/310</f>
        <v>20.908630501341925</v>
      </c>
      <c r="AV46" s="66">
        <f>AV7/310</f>
        <v>21.068479340244284</v>
      </c>
      <c r="AW46" s="66">
        <f t="shared" si="38"/>
        <v>0</v>
      </c>
      <c r="AX46" s="66">
        <f t="shared" si="38"/>
        <v>0</v>
      </c>
      <c r="AY46" s="66">
        <f t="shared" si="38"/>
        <v>0</v>
      </c>
      <c r="AZ46" s="66">
        <f t="shared" si="38"/>
        <v>0</v>
      </c>
      <c r="BA46" s="66">
        <f t="shared" si="38"/>
        <v>0</v>
      </c>
      <c r="BB46" s="66">
        <f t="shared" si="38"/>
        <v>0</v>
      </c>
      <c r="BC46" s="66">
        <f t="shared" si="38"/>
        <v>0</v>
      </c>
      <c r="BD46" s="66">
        <f t="shared" si="38"/>
        <v>0</v>
      </c>
      <c r="BE46" s="66">
        <f t="shared" si="38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9" ref="AA47:AO47">AA8/310</f>
        <v>10.642409796349616</v>
      </c>
      <c r="AB47" s="66">
        <f t="shared" si="39"/>
        <v>10.87114188896958</v>
      </c>
      <c r="AC47" s="66">
        <f t="shared" si="39"/>
        <v>11.279927393788947</v>
      </c>
      <c r="AD47" s="66">
        <f t="shared" si="39"/>
        <v>11.31334245599705</v>
      </c>
      <c r="AE47" s="66">
        <f t="shared" si="39"/>
        <v>11.769785052242305</v>
      </c>
      <c r="AF47" s="66">
        <f t="shared" si="39"/>
        <v>12.21681547345371</v>
      </c>
      <c r="AG47" s="66">
        <f t="shared" si="39"/>
        <v>12.703060884982728</v>
      </c>
      <c r="AH47" s="66">
        <f t="shared" si="39"/>
        <v>13.017451792460122</v>
      </c>
      <c r="AI47" s="66">
        <f t="shared" si="39"/>
        <v>13.03261494633474</v>
      </c>
      <c r="AJ47" s="66">
        <f t="shared" si="39"/>
        <v>13.169638468920866</v>
      </c>
      <c r="AK47" s="66">
        <f t="shared" si="39"/>
        <v>13.121429146789508</v>
      </c>
      <c r="AL47" s="66">
        <f t="shared" si="39"/>
        <v>12.890070365273186</v>
      </c>
      <c r="AM47" s="66">
        <f t="shared" si="39"/>
        <v>11.863135850389739</v>
      </c>
      <c r="AN47" s="66">
        <f t="shared" si="39"/>
        <v>11.946554153836674</v>
      </c>
      <c r="AO47" s="66">
        <f t="shared" si="39"/>
        <v>11.921476534420703</v>
      </c>
      <c r="AP47" s="66">
        <f t="shared" si="34"/>
        <v>12.144159398051581</v>
      </c>
      <c r="AQ47" s="66">
        <f t="shared" si="34"/>
        <v>11.74366574480828</v>
      </c>
      <c r="AR47" s="66">
        <f t="shared" si="35"/>
        <v>11.18325111884528</v>
      </c>
      <c r="AS47" s="66">
        <f t="shared" si="35"/>
        <v>10.977511417836503</v>
      </c>
      <c r="AT47" s="66">
        <f>AT8/310</f>
        <v>10.672356119751182</v>
      </c>
      <c r="AU47" s="66">
        <f aca="true" t="shared" si="40" ref="AU47:BE47">AU8/310</f>
        <v>10.552420124209501</v>
      </c>
      <c r="AV47" s="66">
        <f>AV8/310</f>
        <v>10.552508910229385</v>
      </c>
      <c r="AW47" s="66">
        <f t="shared" si="40"/>
        <v>0</v>
      </c>
      <c r="AX47" s="66">
        <f t="shared" si="40"/>
        <v>0</v>
      </c>
      <c r="AY47" s="66">
        <f t="shared" si="40"/>
        <v>0</v>
      </c>
      <c r="AZ47" s="66">
        <f t="shared" si="40"/>
        <v>0</v>
      </c>
      <c r="BA47" s="66">
        <f t="shared" si="40"/>
        <v>0</v>
      </c>
      <c r="BB47" s="66">
        <f t="shared" si="40"/>
        <v>0</v>
      </c>
      <c r="BC47" s="66">
        <f t="shared" si="40"/>
        <v>0</v>
      </c>
      <c r="BD47" s="66">
        <f t="shared" si="40"/>
        <v>0</v>
      </c>
      <c r="BE47" s="66">
        <f t="shared" si="40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1" ref="AA48:AO48">AA9/310</f>
        <v>26.667574</v>
      </c>
      <c r="AB48" s="66">
        <f t="shared" si="41"/>
        <v>24.321768000000002</v>
      </c>
      <c r="AC48" s="66">
        <f t="shared" si="41"/>
        <v>24.040028</v>
      </c>
      <c r="AD48" s="66">
        <f t="shared" si="41"/>
        <v>23.557570000000002</v>
      </c>
      <c r="AE48" s="66">
        <f t="shared" si="41"/>
        <v>26.768073999999995</v>
      </c>
      <c r="AF48" s="66">
        <f t="shared" si="41"/>
        <v>26.492604</v>
      </c>
      <c r="AG48" s="66">
        <f t="shared" si="41"/>
        <v>29.742155999999998</v>
      </c>
      <c r="AH48" s="66">
        <f t="shared" si="41"/>
        <v>31.588604</v>
      </c>
      <c r="AI48" s="66">
        <f t="shared" si="41"/>
        <v>27.670560000000002</v>
      </c>
      <c r="AJ48" s="66">
        <f t="shared" si="41"/>
        <v>6.454397637916001</v>
      </c>
      <c r="AK48" s="66">
        <f t="shared" si="41"/>
        <v>15.129314073056001</v>
      </c>
      <c r="AL48" s="66">
        <f t="shared" si="41"/>
        <v>4.564156029552</v>
      </c>
      <c r="AM48" s="66">
        <f t="shared" si="41"/>
        <v>3.9960483181920012</v>
      </c>
      <c r="AN48" s="66">
        <f t="shared" si="41"/>
        <v>4.063060623198001</v>
      </c>
      <c r="AO48" s="66">
        <f t="shared" si="41"/>
        <v>5.347107137681997</v>
      </c>
      <c r="AP48" s="66">
        <f t="shared" si="34"/>
        <v>4.193356034300002</v>
      </c>
      <c r="AQ48" s="66">
        <f t="shared" si="34"/>
        <v>5.241045567312</v>
      </c>
      <c r="AR48" s="66">
        <f t="shared" si="35"/>
        <v>2.774775994624001</v>
      </c>
      <c r="AS48" s="66">
        <f t="shared" si="35"/>
        <v>4.071457503711999</v>
      </c>
      <c r="AT48" s="66">
        <f>AT9/310</f>
        <v>5.030632926076001</v>
      </c>
      <c r="AU48" s="66">
        <f aca="true" t="shared" si="42" ref="AU48:BE48">AU9/310</f>
        <v>3.476579840230001</v>
      </c>
      <c r="AV48" s="66">
        <f>AV9/310</f>
        <v>2.540527872808001</v>
      </c>
      <c r="AW48" s="66">
        <f t="shared" si="42"/>
        <v>0</v>
      </c>
      <c r="AX48" s="66">
        <f t="shared" si="42"/>
        <v>0</v>
      </c>
      <c r="AY48" s="66">
        <f t="shared" si="42"/>
        <v>0</v>
      </c>
      <c r="AZ48" s="66">
        <f t="shared" si="42"/>
        <v>0</v>
      </c>
      <c r="BA48" s="66">
        <f t="shared" si="42"/>
        <v>0</v>
      </c>
      <c r="BB48" s="66">
        <f t="shared" si="42"/>
        <v>0</v>
      </c>
      <c r="BC48" s="66">
        <f t="shared" si="42"/>
        <v>0</v>
      </c>
      <c r="BD48" s="66">
        <f t="shared" si="42"/>
        <v>0</v>
      </c>
      <c r="BE48" s="66">
        <f t="shared" si="42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3" ref="AA49:AO49">AA10/310</f>
        <v>0.92603</v>
      </c>
      <c r="AB49" s="67">
        <f t="shared" si="43"/>
        <v>1.15112</v>
      </c>
      <c r="AC49" s="67">
        <f t="shared" si="43"/>
        <v>1.332295</v>
      </c>
      <c r="AD49" s="67">
        <f t="shared" si="43"/>
        <v>1.32795</v>
      </c>
      <c r="AE49" s="67">
        <f t="shared" si="43"/>
        <v>1.412957</v>
      </c>
      <c r="AF49" s="67">
        <f t="shared" si="43"/>
        <v>1.411534</v>
      </c>
      <c r="AG49" s="67">
        <f t="shared" si="43"/>
        <v>1.357862</v>
      </c>
      <c r="AH49" s="67">
        <f t="shared" si="43"/>
        <v>1.305163</v>
      </c>
      <c r="AI49" s="67">
        <f t="shared" si="43"/>
        <v>1.216297</v>
      </c>
      <c r="AJ49" s="67">
        <f t="shared" si="43"/>
        <v>1.16946</v>
      </c>
      <c r="AK49" s="67">
        <f t="shared" si="43"/>
        <v>1.099979</v>
      </c>
      <c r="AL49" s="67">
        <f t="shared" si="43"/>
        <v>1.1084</v>
      </c>
      <c r="AM49" s="67">
        <f t="shared" si="43"/>
        <v>1.077581</v>
      </c>
      <c r="AN49" s="67">
        <f t="shared" si="43"/>
        <v>1.034947</v>
      </c>
      <c r="AO49" s="67">
        <f t="shared" si="43"/>
        <v>0.959816</v>
      </c>
      <c r="AP49" s="67">
        <f t="shared" si="34"/>
        <v>0.8593890000000001</v>
      </c>
      <c r="AQ49" s="67">
        <f t="shared" si="34"/>
        <v>0.78173583</v>
      </c>
      <c r="AR49" s="67">
        <f t="shared" si="35"/>
        <v>0.515969045</v>
      </c>
      <c r="AS49" s="387">
        <f t="shared" si="35"/>
        <v>0.416465455</v>
      </c>
      <c r="AT49" s="387">
        <f>AT10/310</f>
        <v>0.38870005</v>
      </c>
      <c r="AU49" s="387">
        <f>AU10/310</f>
        <v>0.31919691499999997</v>
      </c>
      <c r="AV49" s="387">
        <f>AV10/310</f>
        <v>0.31337578</v>
      </c>
      <c r="AW49" s="67">
        <f aca="true" t="shared" si="44" ref="AW49:BE49">AW10/310</f>
        <v>0</v>
      </c>
      <c r="AX49" s="67">
        <f t="shared" si="44"/>
        <v>0</v>
      </c>
      <c r="AY49" s="67">
        <f t="shared" si="44"/>
        <v>0</v>
      </c>
      <c r="AZ49" s="67">
        <f t="shared" si="44"/>
        <v>0</v>
      </c>
      <c r="BA49" s="67">
        <f t="shared" si="44"/>
        <v>0</v>
      </c>
      <c r="BB49" s="67">
        <f t="shared" si="44"/>
        <v>0</v>
      </c>
      <c r="BC49" s="67">
        <f t="shared" si="44"/>
        <v>0</v>
      </c>
      <c r="BD49" s="67">
        <f t="shared" si="44"/>
        <v>0</v>
      </c>
      <c r="BE49" s="67">
        <f t="shared" si="44"/>
        <v>0</v>
      </c>
    </row>
    <row r="50" spans="25:57" ht="15" thickTop="1">
      <c r="Y50" s="56" t="s">
        <v>8</v>
      </c>
      <c r="Z50" s="68">
        <f aca="true" t="shared" si="45" ref="Z50:AO50">SUM(Z45:Z49)</f>
        <v>105.26790348446866</v>
      </c>
      <c r="AA50" s="68">
        <f t="shared" si="45"/>
        <v>102.09460875133006</v>
      </c>
      <c r="AB50" s="68">
        <f t="shared" si="45"/>
        <v>100.4370799687645</v>
      </c>
      <c r="AC50" s="68">
        <f t="shared" si="45"/>
        <v>100.9516827269512</v>
      </c>
      <c r="AD50" s="68">
        <f t="shared" si="45"/>
        <v>100.14352153298468</v>
      </c>
      <c r="AE50" s="68">
        <f t="shared" si="45"/>
        <v>103.93824947850133</v>
      </c>
      <c r="AF50" s="68">
        <f t="shared" si="45"/>
        <v>105.34313923532204</v>
      </c>
      <c r="AG50" s="68">
        <f t="shared" si="45"/>
        <v>108.53687502012305</v>
      </c>
      <c r="AH50" s="68">
        <f t="shared" si="45"/>
        <v>110.70327789493876</v>
      </c>
      <c r="AI50" s="68">
        <f t="shared" si="45"/>
        <v>105.7889561068888</v>
      </c>
      <c r="AJ50" s="68">
        <f t="shared" si="45"/>
        <v>85.04036593160424</v>
      </c>
      <c r="AK50" s="68">
        <f t="shared" si="45"/>
        <v>93.43410551217</v>
      </c>
      <c r="AL50" s="68">
        <f t="shared" si="45"/>
        <v>82.34583027045619</v>
      </c>
      <c r="AM50" s="68">
        <f t="shared" si="45"/>
        <v>80.00312768721209</v>
      </c>
      <c r="AN50" s="68">
        <f t="shared" si="45"/>
        <v>78.9890517855591</v>
      </c>
      <c r="AO50" s="68">
        <f t="shared" si="45"/>
        <v>79.13749627622163</v>
      </c>
      <c r="AP50" s="68">
        <f aca="true" t="shared" si="46" ref="AP50:AU50">SUM(AP45:AP49)</f>
        <v>77.6320299130921</v>
      </c>
      <c r="AQ50" s="68">
        <f t="shared" si="46"/>
        <v>77.59458616463914</v>
      </c>
      <c r="AR50" s="68">
        <f t="shared" si="46"/>
        <v>73.57319370882983</v>
      </c>
      <c r="AS50" s="68">
        <f t="shared" si="46"/>
        <v>73.62202139265192</v>
      </c>
      <c r="AT50" s="68">
        <f t="shared" si="46"/>
        <v>73.28931892255088</v>
      </c>
      <c r="AU50" s="68">
        <f t="shared" si="46"/>
        <v>71.63072374817379</v>
      </c>
      <c r="AV50" s="68">
        <f>SUM(AV45:AV49)</f>
        <v>70.9642556174869</v>
      </c>
      <c r="AW50" s="68">
        <f aca="true" t="shared" si="47" ref="AW50:BE50">SUM(AW45:AW49)</f>
        <v>0</v>
      </c>
      <c r="AX50" s="68">
        <f t="shared" si="47"/>
        <v>0</v>
      </c>
      <c r="AY50" s="68">
        <f t="shared" si="47"/>
        <v>0</v>
      </c>
      <c r="AZ50" s="68">
        <f t="shared" si="47"/>
        <v>0</v>
      </c>
      <c r="BA50" s="68">
        <f t="shared" si="47"/>
        <v>0</v>
      </c>
      <c r="BB50" s="68">
        <f t="shared" si="47"/>
        <v>0</v>
      </c>
      <c r="BC50" s="68">
        <f t="shared" si="47"/>
        <v>0</v>
      </c>
      <c r="BD50" s="68">
        <f t="shared" si="47"/>
        <v>0</v>
      </c>
      <c r="BE50" s="68">
        <f t="shared" si="47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2012-12-04T01:07:37Z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